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W:\DTT\Technique\Exploitation\_Commun\IDN\Electricité\Hypervision\02-CIEP\01-Référentiels CIEP\"/>
    </mc:Choice>
  </mc:AlternateContent>
  <bookViews>
    <workbookView xWindow="-120" yWindow="-120" windowWidth="29040" windowHeight="15720" tabRatio="667" activeTab="2"/>
  </bookViews>
  <sheets>
    <sheet name="Versions" sheetId="48" r:id="rId1"/>
    <sheet name="ADO" sheetId="4" r:id="rId2"/>
    <sheet name="ARM" sheetId="30" r:id="rId3"/>
    <sheet name="BACG" sheetId="29" r:id="rId4"/>
    <sheet name="CAL" sheetId="49" r:id="rId5"/>
    <sheet name="CFR" sheetId="31" r:id="rId6"/>
    <sheet name="CHAUF" sheetId="6" r:id="rId7"/>
    <sheet name="CHD" sheetId="7" r:id="rId8"/>
    <sheet name="CIRC" sheetId="32" r:id="rId9"/>
    <sheet name="CPT" sheetId="9" r:id="rId10"/>
    <sheet name="CPTEC- CPTEG" sheetId="11" r:id="rId11"/>
    <sheet name="CPTEL" sheetId="14" r:id="rId12"/>
    <sheet name="CUV" sheetId="50" r:id="rId13"/>
    <sheet name="DES" sheetId="16" r:id="rId14"/>
    <sheet name="DFT" sheetId="33" r:id="rId15"/>
    <sheet name="ECHEC" sheetId="34" r:id="rId16"/>
    <sheet name="ERENA" sheetId="17" r:id="rId17"/>
    <sheet name="GF" sheetId="3" r:id="rId18"/>
    <sheet name="GMP" sheetId="18" r:id="rId19"/>
    <sheet name="LSL" sheetId="21" r:id="rId20"/>
    <sheet name="LZ- LZS" sheetId="35" r:id="rId21"/>
    <sheet name="PDT" sheetId="22" r:id="rId22"/>
    <sheet name="PECS" sheetId="24" r:id="rId23"/>
    <sheet name="PEO" sheetId="36" r:id="rId24"/>
    <sheet name="PMP" sheetId="23" r:id="rId25"/>
    <sheet name="PT" sheetId="37" r:id="rId26"/>
    <sheet name="SEP" sheetId="38" r:id="rId27"/>
    <sheet name="SERVICE" sheetId="39" r:id="rId28"/>
    <sheet name="SST" sheetId="25" r:id="rId29"/>
    <sheet name="STR" sheetId="40" r:id="rId30"/>
    <sheet name="SUR" sheetId="41" r:id="rId31"/>
    <sheet name="SURI" sheetId="42" r:id="rId32"/>
    <sheet name="TCY" sheetId="43" r:id="rId33"/>
    <sheet name="TFP" sheetId="2" r:id="rId34"/>
    <sheet name="TPD" sheetId="44" r:id="rId35"/>
    <sheet name="TT" sheetId="45" r:id="rId36"/>
    <sheet name="TTE" sheetId="46" r:id="rId37"/>
    <sheet name="VANNES" sheetId="47" r:id="rId38"/>
  </sheets>
  <externalReferences>
    <externalReference r:id="rId39"/>
    <externalReference r:id="rId40"/>
  </externalReferences>
  <definedNames>
    <definedName name="_xlnm._FilterDatabase" localSheetId="4" hidden="1">CAL!$B$6:$P$28</definedName>
    <definedName name="_xlnm._FilterDatabase" localSheetId="5" hidden="1">CFR!$A$6:$Q$30</definedName>
    <definedName name="_xlnm._FilterDatabase" localSheetId="17" hidden="1">GF!$B$5:$Q$34</definedName>
    <definedName name="_xlnm._FilterDatabase" localSheetId="22" hidden="1">PECS!$B$5:$P$37</definedName>
    <definedName name="_xlnm._FilterDatabase" localSheetId="24" hidden="1">PMP!$B$6:$H$52</definedName>
    <definedName name="_xlnm._FilterDatabase" localSheetId="33" hidden="1">TFP!$B$5:$Q$32</definedName>
    <definedName name="ListeBIM" localSheetId="0">'[1]Codes BIM'!$A$4:$A$364</definedName>
    <definedName name="ListeBIM">[2]legende!$A$4:$A$364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30" l="1"/>
  <c r="I14" i="30"/>
  <c r="C6" i="25" l="1"/>
  <c r="B6" i="25"/>
  <c r="K6" i="25" s="1"/>
  <c r="I6" i="25" l="1"/>
  <c r="I10" i="24" l="1"/>
  <c r="I11" i="24"/>
  <c r="I12" i="24"/>
  <c r="I13" i="24"/>
  <c r="I14" i="24"/>
  <c r="I15" i="24"/>
  <c r="I16" i="24"/>
  <c r="I17" i="24"/>
  <c r="I18" i="24"/>
  <c r="I19" i="24"/>
  <c r="I20" i="24"/>
  <c r="I21" i="24"/>
  <c r="I22" i="24"/>
  <c r="I23" i="24"/>
  <c r="I24" i="24"/>
  <c r="I25" i="24"/>
  <c r="I26" i="24"/>
  <c r="I27" i="24"/>
  <c r="I28" i="24"/>
  <c r="I29" i="24"/>
  <c r="I30" i="24"/>
  <c r="I31" i="24"/>
  <c r="I32" i="24"/>
  <c r="I33" i="24"/>
  <c r="I34" i="24"/>
  <c r="I35" i="24"/>
  <c r="I36" i="24"/>
  <c r="I37" i="24"/>
  <c r="K18" i="31"/>
  <c r="I18" i="31"/>
  <c r="K13" i="47" l="1"/>
  <c r="I13" i="47"/>
  <c r="K19" i="47"/>
  <c r="I19" i="47"/>
  <c r="C6" i="30" l="1"/>
  <c r="B6" i="30"/>
  <c r="K6" i="30" s="1"/>
  <c r="C8" i="49"/>
  <c r="B8" i="49"/>
  <c r="K8" i="49" s="1"/>
  <c r="C6" i="31"/>
  <c r="B6" i="31"/>
  <c r="K6" i="31" s="1"/>
  <c r="C6" i="7"/>
  <c r="B6" i="7"/>
  <c r="K6" i="7" s="1"/>
  <c r="C6" i="17"/>
  <c r="B6" i="17"/>
  <c r="K6" i="17" s="1"/>
  <c r="C6" i="3"/>
  <c r="B6" i="3"/>
  <c r="K6" i="3" s="1"/>
  <c r="I7" i="3"/>
  <c r="K7" i="3"/>
  <c r="C6" i="24"/>
  <c r="B6" i="24"/>
  <c r="K6" i="24" s="1"/>
  <c r="K6" i="36"/>
  <c r="C6" i="36"/>
  <c r="B6" i="36"/>
  <c r="I6" i="36" s="1"/>
  <c r="K6" i="41"/>
  <c r="I6" i="41"/>
  <c r="C6" i="41"/>
  <c r="B6" i="41"/>
  <c r="I7" i="41"/>
  <c r="K7" i="41"/>
  <c r="C6" i="42"/>
  <c r="K6" i="42" s="1"/>
  <c r="B6" i="42"/>
  <c r="I6" i="42" s="1"/>
  <c r="I7" i="42"/>
  <c r="K7" i="42"/>
  <c r="K6" i="2"/>
  <c r="C6" i="2"/>
  <c r="B6" i="2"/>
  <c r="I6" i="2" s="1"/>
  <c r="I6" i="30" l="1"/>
  <c r="I8" i="49"/>
  <c r="I6" i="31"/>
  <c r="I6" i="7"/>
  <c r="I6" i="17"/>
  <c r="I6" i="3"/>
  <c r="I6" i="24"/>
  <c r="K11" i="23"/>
  <c r="I11" i="23"/>
  <c r="K27" i="45"/>
  <c r="I27" i="45"/>
  <c r="K10" i="47" l="1"/>
  <c r="I10" i="47"/>
  <c r="K9" i="47"/>
  <c r="I9" i="47"/>
  <c r="K19" i="39" l="1"/>
  <c r="I19" i="39"/>
  <c r="K18" i="39"/>
  <c r="I18" i="39"/>
  <c r="K17" i="39"/>
  <c r="I17" i="39"/>
  <c r="K16" i="39"/>
  <c r="I16" i="39"/>
  <c r="K14" i="39"/>
  <c r="I14" i="39"/>
  <c r="K13" i="39"/>
  <c r="I13" i="39"/>
  <c r="K12" i="39"/>
  <c r="I12" i="39"/>
  <c r="K11" i="39"/>
  <c r="I11" i="39"/>
  <c r="K6" i="50" l="1"/>
  <c r="I6" i="50"/>
  <c r="K48" i="25" l="1"/>
  <c r="K47" i="25"/>
  <c r="K46" i="25"/>
  <c r="K45" i="25"/>
  <c r="K44" i="25"/>
  <c r="I46" i="25" l="1"/>
  <c r="I47" i="25"/>
  <c r="I48" i="25"/>
  <c r="I45" i="25"/>
  <c r="I44" i="25"/>
  <c r="K6" i="35"/>
  <c r="I6" i="35"/>
  <c r="K10" i="7"/>
  <c r="I10" i="7"/>
  <c r="K10" i="30"/>
  <c r="I10" i="30"/>
  <c r="K9" i="30"/>
  <c r="I9" i="30"/>
  <c r="K28" i="47" l="1"/>
  <c r="I28" i="47"/>
  <c r="K27" i="47"/>
  <c r="I27" i="47"/>
  <c r="K26" i="47"/>
  <c r="I26" i="47"/>
  <c r="K24" i="47"/>
  <c r="I24" i="47"/>
  <c r="K22" i="47"/>
  <c r="I22" i="47"/>
  <c r="K21" i="47"/>
  <c r="I21" i="47"/>
  <c r="K20" i="47"/>
  <c r="I20" i="47"/>
  <c r="K17" i="47"/>
  <c r="I17" i="47"/>
  <c r="K16" i="47"/>
  <c r="I16" i="47"/>
  <c r="K15" i="47"/>
  <c r="I15" i="47"/>
  <c r="K14" i="47"/>
  <c r="I14" i="47"/>
  <c r="K12" i="47"/>
  <c r="I12" i="47"/>
  <c r="K11" i="47"/>
  <c r="I11" i="47"/>
  <c r="K8" i="47"/>
  <c r="I8" i="47"/>
  <c r="K7" i="47"/>
  <c r="I7" i="47"/>
  <c r="K6" i="47"/>
  <c r="I6" i="47"/>
  <c r="K6" i="46"/>
  <c r="I6" i="46"/>
  <c r="K26" i="45"/>
  <c r="I26" i="45"/>
  <c r="K25" i="45"/>
  <c r="I25" i="45"/>
  <c r="K24" i="45"/>
  <c r="I24" i="45"/>
  <c r="K23" i="45"/>
  <c r="I23" i="45"/>
  <c r="K22" i="45"/>
  <c r="I22" i="45"/>
  <c r="K21" i="45"/>
  <c r="I21" i="45"/>
  <c r="K20" i="45"/>
  <c r="I20" i="45"/>
  <c r="K19" i="45"/>
  <c r="I19" i="45"/>
  <c r="K18" i="45"/>
  <c r="I18" i="45"/>
  <c r="K17" i="45"/>
  <c r="I17" i="45"/>
  <c r="K16" i="45"/>
  <c r="I16" i="45"/>
  <c r="K15" i="45"/>
  <c r="I15" i="45"/>
  <c r="K14" i="45"/>
  <c r="I14" i="45"/>
  <c r="K13" i="45"/>
  <c r="I13" i="45"/>
  <c r="K12" i="45"/>
  <c r="I12" i="45"/>
  <c r="K11" i="45"/>
  <c r="I11" i="45"/>
  <c r="K10" i="45"/>
  <c r="I10" i="45"/>
  <c r="K9" i="45"/>
  <c r="I9" i="45"/>
  <c r="K8" i="45"/>
  <c r="I8" i="45"/>
  <c r="K7" i="45"/>
  <c r="I7" i="45"/>
  <c r="K6" i="45"/>
  <c r="I6" i="45"/>
  <c r="K7" i="44"/>
  <c r="I7" i="44"/>
  <c r="K6" i="44"/>
  <c r="I6" i="44"/>
  <c r="K32" i="2"/>
  <c r="I32" i="2"/>
  <c r="K31" i="2"/>
  <c r="I31" i="2"/>
  <c r="K30" i="2"/>
  <c r="I30" i="2"/>
  <c r="K29" i="2"/>
  <c r="I29" i="2"/>
  <c r="K28" i="2"/>
  <c r="I28" i="2"/>
  <c r="K27" i="2"/>
  <c r="I27" i="2"/>
  <c r="K26" i="2"/>
  <c r="I26" i="2"/>
  <c r="K25" i="2"/>
  <c r="I25" i="2"/>
  <c r="K24" i="2"/>
  <c r="I24" i="2"/>
  <c r="K23" i="2"/>
  <c r="I23" i="2"/>
  <c r="K22" i="2"/>
  <c r="I22" i="2"/>
  <c r="K21" i="2"/>
  <c r="I21" i="2"/>
  <c r="K20" i="2"/>
  <c r="I20" i="2"/>
  <c r="K19" i="2"/>
  <c r="I19" i="2"/>
  <c r="K18" i="2"/>
  <c r="I18" i="2"/>
  <c r="K17" i="2"/>
  <c r="I17" i="2"/>
  <c r="K16" i="2"/>
  <c r="I16" i="2"/>
  <c r="K15" i="2"/>
  <c r="I15" i="2"/>
  <c r="K14" i="2"/>
  <c r="I14" i="2"/>
  <c r="K13" i="2"/>
  <c r="I13" i="2"/>
  <c r="K12" i="2"/>
  <c r="I12" i="2"/>
  <c r="K11" i="2"/>
  <c r="I11" i="2"/>
  <c r="K10" i="2"/>
  <c r="I10" i="2"/>
  <c r="K9" i="2"/>
  <c r="I9" i="2"/>
  <c r="K8" i="2"/>
  <c r="I8" i="2"/>
  <c r="K7" i="2"/>
  <c r="I7" i="2"/>
  <c r="K7" i="43"/>
  <c r="I7" i="43"/>
  <c r="K6" i="43"/>
  <c r="I6" i="43"/>
  <c r="K9" i="42"/>
  <c r="I9" i="42"/>
  <c r="K8" i="42"/>
  <c r="I8" i="42"/>
  <c r="K11" i="41"/>
  <c r="I11" i="41"/>
  <c r="K10" i="41"/>
  <c r="I10" i="41"/>
  <c r="K9" i="41"/>
  <c r="I9" i="41"/>
  <c r="K8" i="41"/>
  <c r="I8" i="41"/>
  <c r="K6" i="40"/>
  <c r="I6" i="40"/>
  <c r="K43" i="25"/>
  <c r="I43" i="25"/>
  <c r="K42" i="25"/>
  <c r="I42" i="25"/>
  <c r="K41" i="25"/>
  <c r="I41" i="25"/>
  <c r="K40" i="25"/>
  <c r="I40" i="25"/>
  <c r="K39" i="25"/>
  <c r="I39" i="25"/>
  <c r="K38" i="25"/>
  <c r="I38" i="25"/>
  <c r="K37" i="25"/>
  <c r="I37" i="25"/>
  <c r="K36" i="25"/>
  <c r="I36" i="25"/>
  <c r="K35" i="25"/>
  <c r="I35" i="25"/>
  <c r="K34" i="25"/>
  <c r="I34" i="25"/>
  <c r="K33" i="25"/>
  <c r="I33" i="25"/>
  <c r="K32" i="25"/>
  <c r="I32" i="25"/>
  <c r="K31" i="25"/>
  <c r="I31" i="25"/>
  <c r="K30" i="25"/>
  <c r="I30" i="25"/>
  <c r="K29" i="25"/>
  <c r="I29" i="25"/>
  <c r="K28" i="25"/>
  <c r="I28" i="25"/>
  <c r="K27" i="25"/>
  <c r="I27" i="25"/>
  <c r="K26" i="25"/>
  <c r="I26" i="25"/>
  <c r="K25" i="25"/>
  <c r="I25" i="25"/>
  <c r="K24" i="25"/>
  <c r="I24" i="25"/>
  <c r="K23" i="25"/>
  <c r="I23" i="25"/>
  <c r="K22" i="25"/>
  <c r="I22" i="25"/>
  <c r="K21" i="25"/>
  <c r="I21" i="25"/>
  <c r="K20" i="25"/>
  <c r="I20" i="25"/>
  <c r="K19" i="25"/>
  <c r="I19" i="25"/>
  <c r="K18" i="25"/>
  <c r="I18" i="25"/>
  <c r="K17" i="25"/>
  <c r="I17" i="25"/>
  <c r="K16" i="25"/>
  <c r="I16" i="25"/>
  <c r="K15" i="25"/>
  <c r="I15" i="25"/>
  <c r="K14" i="25"/>
  <c r="I14" i="25"/>
  <c r="K13" i="25"/>
  <c r="I13" i="25"/>
  <c r="K12" i="25"/>
  <c r="I12" i="25"/>
  <c r="K11" i="25"/>
  <c r="I11" i="25"/>
  <c r="K10" i="25"/>
  <c r="I10" i="25"/>
  <c r="K9" i="25"/>
  <c r="I9" i="25"/>
  <c r="K8" i="25"/>
  <c r="I8" i="25"/>
  <c r="K7" i="25"/>
  <c r="I7" i="25"/>
  <c r="K9" i="39"/>
  <c r="I9" i="39"/>
  <c r="K8" i="39"/>
  <c r="I8" i="39"/>
  <c r="K7" i="39"/>
  <c r="I7" i="39"/>
  <c r="K6" i="39"/>
  <c r="I6" i="39"/>
  <c r="K6" i="38"/>
  <c r="I6" i="38"/>
  <c r="K6" i="37"/>
  <c r="I6" i="37"/>
  <c r="K52" i="23"/>
  <c r="I52" i="23"/>
  <c r="K51" i="23"/>
  <c r="I51" i="23"/>
  <c r="K50" i="23"/>
  <c r="I50" i="23"/>
  <c r="K49" i="23"/>
  <c r="I49" i="23"/>
  <c r="K48" i="23"/>
  <c r="I48" i="23"/>
  <c r="K46" i="23"/>
  <c r="I46" i="23"/>
  <c r="K45" i="23"/>
  <c r="I45" i="23"/>
  <c r="K44" i="23"/>
  <c r="I44" i="23"/>
  <c r="K43" i="23"/>
  <c r="I43" i="23"/>
  <c r="K41" i="23"/>
  <c r="I41" i="23"/>
  <c r="K40" i="23"/>
  <c r="I40" i="23"/>
  <c r="K39" i="23"/>
  <c r="I39" i="23"/>
  <c r="K38" i="23"/>
  <c r="I38" i="23"/>
  <c r="K36" i="23"/>
  <c r="I36" i="23"/>
  <c r="K35" i="23"/>
  <c r="I35" i="23"/>
  <c r="K34" i="23"/>
  <c r="I34" i="23"/>
  <c r="K33" i="23"/>
  <c r="I33" i="23"/>
  <c r="K32" i="23"/>
  <c r="I32" i="23"/>
  <c r="K31" i="23"/>
  <c r="I31" i="23"/>
  <c r="K30" i="23"/>
  <c r="I30" i="23"/>
  <c r="K29" i="23"/>
  <c r="I29" i="23"/>
  <c r="K27" i="23"/>
  <c r="I27" i="23"/>
  <c r="K26" i="23"/>
  <c r="I26" i="23"/>
  <c r="K25" i="23"/>
  <c r="I25" i="23"/>
  <c r="K24" i="23"/>
  <c r="I24" i="23"/>
  <c r="K23" i="23"/>
  <c r="I23" i="23"/>
  <c r="K22" i="23"/>
  <c r="I22" i="23"/>
  <c r="K20" i="23"/>
  <c r="I20" i="23"/>
  <c r="K19" i="23"/>
  <c r="I19" i="23"/>
  <c r="K18" i="23"/>
  <c r="I18" i="23"/>
  <c r="K17" i="23"/>
  <c r="I17" i="23"/>
  <c r="K16" i="23"/>
  <c r="I16" i="23"/>
  <c r="K15" i="23"/>
  <c r="I15" i="23"/>
  <c r="K14" i="23"/>
  <c r="I14" i="23"/>
  <c r="K13" i="23"/>
  <c r="I13" i="23"/>
  <c r="K10" i="23"/>
  <c r="I10" i="23"/>
  <c r="K9" i="23"/>
  <c r="I9" i="23"/>
  <c r="K8" i="23"/>
  <c r="I8" i="23"/>
  <c r="K7" i="23"/>
  <c r="I7" i="23"/>
  <c r="K6" i="23"/>
  <c r="I6" i="23"/>
  <c r="K11" i="36"/>
  <c r="I11" i="36"/>
  <c r="K10" i="36"/>
  <c r="I10" i="36"/>
  <c r="K9" i="36"/>
  <c r="I9" i="36"/>
  <c r="K8" i="36"/>
  <c r="I8" i="36"/>
  <c r="K7" i="36"/>
  <c r="I7" i="36"/>
  <c r="K37" i="24"/>
  <c r="K36" i="24"/>
  <c r="K35" i="24"/>
  <c r="K34" i="24"/>
  <c r="K33" i="24"/>
  <c r="K32" i="24"/>
  <c r="K31" i="24"/>
  <c r="K30" i="24"/>
  <c r="K29" i="24"/>
  <c r="K28" i="24"/>
  <c r="K27" i="24"/>
  <c r="K26" i="24"/>
  <c r="K25" i="24"/>
  <c r="K24" i="24"/>
  <c r="K23" i="24"/>
  <c r="K22" i="24"/>
  <c r="K21" i="24"/>
  <c r="K20" i="24"/>
  <c r="K19" i="24"/>
  <c r="K18" i="24"/>
  <c r="K17" i="24"/>
  <c r="K16" i="24"/>
  <c r="K15" i="24"/>
  <c r="K14" i="24"/>
  <c r="K13" i="24"/>
  <c r="K12" i="24"/>
  <c r="K11" i="24"/>
  <c r="K10" i="24"/>
  <c r="K9" i="24"/>
  <c r="I9" i="24"/>
  <c r="K8" i="24"/>
  <c r="I8" i="24"/>
  <c r="K7" i="24"/>
  <c r="I7" i="24"/>
  <c r="K6" i="22"/>
  <c r="I6" i="22"/>
  <c r="K12" i="35"/>
  <c r="I12" i="35"/>
  <c r="K11" i="35"/>
  <c r="I11" i="35"/>
  <c r="K10" i="35"/>
  <c r="I10" i="35"/>
  <c r="K9" i="35"/>
  <c r="I9" i="35"/>
  <c r="K8" i="35"/>
  <c r="I8" i="35"/>
  <c r="K7" i="35"/>
  <c r="I7" i="35"/>
  <c r="K9" i="21"/>
  <c r="I9" i="21"/>
  <c r="K8" i="21"/>
  <c r="I8" i="21"/>
  <c r="K7" i="21"/>
  <c r="I7" i="21"/>
  <c r="K6" i="21"/>
  <c r="I6" i="21"/>
  <c r="K7" i="18"/>
  <c r="I7" i="18"/>
  <c r="K6" i="18"/>
  <c r="I6" i="18"/>
  <c r="K34" i="3"/>
  <c r="I34" i="3"/>
  <c r="K33" i="3"/>
  <c r="I33" i="3"/>
  <c r="K32" i="3"/>
  <c r="I32" i="3"/>
  <c r="K31" i="3"/>
  <c r="I31" i="3"/>
  <c r="K30" i="3"/>
  <c r="I30" i="3"/>
  <c r="K29" i="3"/>
  <c r="I29" i="3"/>
  <c r="K28" i="3"/>
  <c r="I28" i="3"/>
  <c r="K27" i="3"/>
  <c r="I27" i="3"/>
  <c r="K26" i="3"/>
  <c r="I26" i="3"/>
  <c r="K25" i="3"/>
  <c r="I25" i="3"/>
  <c r="K24" i="3"/>
  <c r="I24" i="3"/>
  <c r="K23" i="3"/>
  <c r="I23" i="3"/>
  <c r="K22" i="3"/>
  <c r="I22" i="3"/>
  <c r="K21" i="3"/>
  <c r="I21" i="3"/>
  <c r="K20" i="3"/>
  <c r="I20" i="3"/>
  <c r="K19" i="3"/>
  <c r="I19" i="3"/>
  <c r="K18" i="3"/>
  <c r="I18" i="3"/>
  <c r="K17" i="3"/>
  <c r="I17" i="3"/>
  <c r="K16" i="3"/>
  <c r="I16" i="3"/>
  <c r="K15" i="3"/>
  <c r="I15" i="3"/>
  <c r="K14" i="3"/>
  <c r="I14" i="3"/>
  <c r="K13" i="3"/>
  <c r="I13" i="3"/>
  <c r="K12" i="3"/>
  <c r="I12" i="3"/>
  <c r="K11" i="3"/>
  <c r="I11" i="3"/>
  <c r="K10" i="3"/>
  <c r="I10" i="3"/>
  <c r="K9" i="3"/>
  <c r="I9" i="3"/>
  <c r="K8" i="3"/>
  <c r="I8" i="3"/>
  <c r="K15" i="17"/>
  <c r="I15" i="17"/>
  <c r="K14" i="17"/>
  <c r="I14" i="17"/>
  <c r="K13" i="17"/>
  <c r="I13" i="17"/>
  <c r="K12" i="17"/>
  <c r="I12" i="17"/>
  <c r="K11" i="17"/>
  <c r="I11" i="17"/>
  <c r="K10" i="17"/>
  <c r="I10" i="17"/>
  <c r="K9" i="17"/>
  <c r="I9" i="17"/>
  <c r="K8" i="17"/>
  <c r="I8" i="17"/>
  <c r="K7" i="17"/>
  <c r="I7" i="17"/>
  <c r="K7" i="34"/>
  <c r="I7" i="34"/>
  <c r="K6" i="34"/>
  <c r="I6" i="34"/>
  <c r="K6" i="33"/>
  <c r="I6" i="33"/>
  <c r="K9" i="16"/>
  <c r="I9" i="16"/>
  <c r="K8" i="16"/>
  <c r="I8" i="16"/>
  <c r="K7" i="16"/>
  <c r="I7" i="16"/>
  <c r="K6" i="16"/>
  <c r="I6" i="16"/>
  <c r="K6" i="14"/>
  <c r="I6" i="14"/>
  <c r="B6" i="14"/>
  <c r="K18" i="11"/>
  <c r="I18" i="11"/>
  <c r="K17" i="11"/>
  <c r="I17" i="11"/>
  <c r="K16" i="11"/>
  <c r="I16" i="11"/>
  <c r="K15" i="11"/>
  <c r="I15" i="11"/>
  <c r="B15" i="11"/>
  <c r="K14" i="11"/>
  <c r="I14" i="11"/>
  <c r="B14" i="11"/>
  <c r="K13" i="11"/>
  <c r="I13" i="11"/>
  <c r="B13" i="11"/>
  <c r="K11" i="11"/>
  <c r="I11" i="11"/>
  <c r="K10" i="11"/>
  <c r="I10" i="11"/>
  <c r="K9" i="11"/>
  <c r="I9" i="11"/>
  <c r="K8" i="11"/>
  <c r="I8" i="11"/>
  <c r="B8" i="11"/>
  <c r="K7" i="11"/>
  <c r="I7" i="11"/>
  <c r="B7" i="11"/>
  <c r="K6" i="11"/>
  <c r="I6" i="11"/>
  <c r="B6" i="11"/>
  <c r="K16" i="9"/>
  <c r="I16" i="9"/>
  <c r="K15" i="9"/>
  <c r="I15" i="9"/>
  <c r="K14" i="9"/>
  <c r="I14" i="9"/>
  <c r="K13" i="9"/>
  <c r="I13" i="9"/>
  <c r="K12" i="9"/>
  <c r="I12" i="9"/>
  <c r="K11" i="9"/>
  <c r="I11" i="9"/>
  <c r="K10" i="9"/>
  <c r="I10" i="9"/>
  <c r="K9" i="9"/>
  <c r="I9" i="9"/>
  <c r="K8" i="9"/>
  <c r="I8" i="9"/>
  <c r="K7" i="9"/>
  <c r="I7" i="9"/>
  <c r="K6" i="9"/>
  <c r="I6" i="9"/>
  <c r="K7" i="32"/>
  <c r="I7" i="32"/>
  <c r="K6" i="32"/>
  <c r="I6" i="32"/>
  <c r="K20" i="7"/>
  <c r="I20" i="7"/>
  <c r="K19" i="7"/>
  <c r="I19" i="7"/>
  <c r="K18" i="7"/>
  <c r="I18" i="7"/>
  <c r="K17" i="7"/>
  <c r="I17" i="7"/>
  <c r="K16" i="7"/>
  <c r="I16" i="7"/>
  <c r="K15" i="7"/>
  <c r="I15" i="7"/>
  <c r="K14" i="7"/>
  <c r="I14" i="7"/>
  <c r="K13" i="7"/>
  <c r="I13" i="7"/>
  <c r="K12" i="7"/>
  <c r="I12" i="7"/>
  <c r="K11" i="7"/>
  <c r="I11" i="7"/>
  <c r="K9" i="7"/>
  <c r="I9" i="7"/>
  <c r="K8" i="7"/>
  <c r="I8" i="7"/>
  <c r="K7" i="7"/>
  <c r="I7" i="7"/>
  <c r="K7" i="6"/>
  <c r="I7" i="6"/>
  <c r="K6" i="6"/>
  <c r="I6" i="6"/>
  <c r="K30" i="31"/>
  <c r="I30" i="31"/>
  <c r="K29" i="31"/>
  <c r="I29" i="31"/>
  <c r="K28" i="31"/>
  <c r="I28" i="31"/>
  <c r="K27" i="31"/>
  <c r="I27" i="31"/>
  <c r="K26" i="31"/>
  <c r="I26" i="31"/>
  <c r="K25" i="31"/>
  <c r="I25" i="31"/>
  <c r="K24" i="31"/>
  <c r="I24" i="31"/>
  <c r="K23" i="31"/>
  <c r="I23" i="31"/>
  <c r="K22" i="31"/>
  <c r="I22" i="31"/>
  <c r="K21" i="31"/>
  <c r="I21" i="31"/>
  <c r="K20" i="31"/>
  <c r="I20" i="31"/>
  <c r="K19" i="31"/>
  <c r="I19" i="31"/>
  <c r="K17" i="31"/>
  <c r="I17" i="31"/>
  <c r="K16" i="31"/>
  <c r="I16" i="31"/>
  <c r="K15" i="31"/>
  <c r="I15" i="31"/>
  <c r="K14" i="31"/>
  <c r="I14" i="31"/>
  <c r="K13" i="31"/>
  <c r="I13" i="31"/>
  <c r="K12" i="31"/>
  <c r="I12" i="31"/>
  <c r="K11" i="31"/>
  <c r="I11" i="31"/>
  <c r="K10" i="31"/>
  <c r="I10" i="31"/>
  <c r="K9" i="31"/>
  <c r="I9" i="31"/>
  <c r="K8" i="31"/>
  <c r="I8" i="31"/>
  <c r="K7" i="31"/>
  <c r="I7" i="31"/>
  <c r="K28" i="49"/>
  <c r="I28" i="49"/>
  <c r="K27" i="49"/>
  <c r="I27" i="49"/>
  <c r="K26" i="49"/>
  <c r="I26" i="49"/>
  <c r="K25" i="49"/>
  <c r="I25" i="49"/>
  <c r="K24" i="49"/>
  <c r="I24" i="49"/>
  <c r="K23" i="49"/>
  <c r="I23" i="49"/>
  <c r="K22" i="49"/>
  <c r="I22" i="49"/>
  <c r="K21" i="49"/>
  <c r="I21" i="49"/>
  <c r="K20" i="49"/>
  <c r="I20" i="49"/>
  <c r="K19" i="49"/>
  <c r="I19" i="49"/>
  <c r="K18" i="49"/>
  <c r="I18" i="49"/>
  <c r="K17" i="49"/>
  <c r="I17" i="49"/>
  <c r="K16" i="49"/>
  <c r="I16" i="49"/>
  <c r="K15" i="49"/>
  <c r="I15" i="49"/>
  <c r="K14" i="49"/>
  <c r="I14" i="49"/>
  <c r="K13" i="49"/>
  <c r="I13" i="49"/>
  <c r="K12" i="49"/>
  <c r="I12" i="49"/>
  <c r="K11" i="49"/>
  <c r="I11" i="49"/>
  <c r="K10" i="49"/>
  <c r="I10" i="49"/>
  <c r="K9" i="49"/>
  <c r="I9" i="49"/>
  <c r="K6" i="49"/>
  <c r="I6" i="49"/>
  <c r="K6" i="29"/>
  <c r="I6" i="29"/>
  <c r="K13" i="30"/>
  <c r="I13" i="30"/>
  <c r="K12" i="30"/>
  <c r="I12" i="30"/>
  <c r="K11" i="30"/>
  <c r="I11" i="30"/>
  <c r="K8" i="30"/>
  <c r="I8" i="30"/>
  <c r="K7" i="30"/>
  <c r="I7" i="30"/>
  <c r="K7" i="4"/>
  <c r="I7" i="4"/>
  <c r="K6" i="4"/>
  <c r="I6" i="4"/>
</calcChain>
</file>

<file path=xl/comments1.xml><?xml version="1.0" encoding="utf-8"?>
<comments xmlns="http://schemas.openxmlformats.org/spreadsheetml/2006/main">
  <authors>
    <author>BEAUTRU Jean-Marie</author>
  </authors>
  <commentList>
    <comment ref="C6" authorId="0" shapeId="0">
      <text>
        <r>
          <rPr>
            <b/>
            <sz val="9"/>
            <color indexed="81"/>
            <rFont val="Tahoma"/>
            <family val="2"/>
          </rPr>
          <t>BEAUTRU Jean-Marie:</t>
        </r>
        <r>
          <rPr>
            <sz val="9"/>
            <color indexed="81"/>
            <rFont val="Tahoma"/>
            <family val="2"/>
          </rPr>
          <t xml:space="preserve">
Type : AL08
</t>
        </r>
      </text>
    </comment>
  </commentList>
</comments>
</file>

<file path=xl/comments2.xml><?xml version="1.0" encoding="utf-8"?>
<comments xmlns="http://schemas.openxmlformats.org/spreadsheetml/2006/main">
  <authors>
    <author>tc={B52A1DA8-62DA-4D24-876D-25C58B2C763F}</author>
    <author>tc={B891BB78-6C27-4EE8-8266-A701FC4FC9DA}</author>
  </authors>
  <commentList>
    <comment ref="E23" authorId="0" shapeId="0">
      <text>
        <r>
          <rPr>
            <sz val="11"/>
            <color theme="1"/>
            <rFont val="Calibri"/>
            <family val="2"/>
            <scheme val="minor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Par défaut doit être 001, 002 si pompe double</t>
        </r>
      </text>
    </comment>
    <comment ref="E24" authorId="1" shapeId="0">
      <text>
        <r>
          <rPr>
            <sz val="11"/>
            <color theme="1"/>
            <rFont val="Calibri"/>
            <family val="2"/>
            <scheme val="minor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Par défaut doit être 001, 002 si pompe double</t>
        </r>
      </text>
    </comment>
  </commentList>
</comments>
</file>

<file path=xl/sharedStrings.xml><?xml version="1.0" encoding="utf-8"?>
<sst xmlns="http://schemas.openxmlformats.org/spreadsheetml/2006/main" count="4575" uniqueCount="599">
  <si>
    <t>SYN</t>
  </si>
  <si>
    <t>TA</t>
  </si>
  <si>
    <t>001</t>
  </si>
  <si>
    <t>002</t>
  </si>
  <si>
    <t>COMUT</t>
  </si>
  <si>
    <t>TS</t>
  </si>
  <si>
    <t>TEMPS</t>
  </si>
  <si>
    <t>TCP</t>
  </si>
  <si>
    <t>Sous-équipement</t>
  </si>
  <si>
    <t>Numéro sous-équipement</t>
  </si>
  <si>
    <t>Libellé</t>
  </si>
  <si>
    <t>Qualif</t>
  </si>
  <si>
    <t>N° Equipement</t>
  </si>
  <si>
    <t>Complément Code CIEP</t>
  </si>
  <si>
    <t>Priorité d'Alarme</t>
  </si>
  <si>
    <t>Désignation simplifiée Point CIEP</t>
  </si>
  <si>
    <t>Type Point CIEP</t>
  </si>
  <si>
    <t>Code équipement BIM</t>
  </si>
  <si>
    <t>Haute</t>
  </si>
  <si>
    <t>Alarmes Statut</t>
  </si>
  <si>
    <t>Activ / inactive text</t>
  </si>
  <si>
    <t>CoV Increment</t>
  </si>
  <si>
    <t>Units</t>
  </si>
  <si>
    <t>1 : Défaut / 0 : Normal</t>
  </si>
  <si>
    <t>1 : Présent / 0 : Absent</t>
  </si>
  <si>
    <t>H</t>
  </si>
  <si>
    <t>%</t>
  </si>
  <si>
    <t>A renseigner par Entreprise</t>
  </si>
  <si>
    <t>XXX</t>
  </si>
  <si>
    <t>Consigne de température d’eau glacée et eau chaude en sortie de TFP</t>
  </si>
  <si>
    <t>Température de l’eau en entrée de l’évaporateur</t>
  </si>
  <si>
    <t>Température de l’eau en sortie de l’évaporateur</t>
  </si>
  <si>
    <t>Intensité électrique en temps réel (% de l’intensité maximale)</t>
  </si>
  <si>
    <t>Température de bulle et pression associée sur le circuit 1</t>
  </si>
  <si>
    <t>Température de rosée et pression associée sur le circuit 1</t>
  </si>
  <si>
    <t>Durée de fonctionnement compresseur 1A</t>
  </si>
  <si>
    <t>Température de bulle et pression associée sur le circuit 2</t>
  </si>
  <si>
    <t>Température de rosée et pression associée sur le circuit 2</t>
  </si>
  <si>
    <t>Durée de fonctionnement compresseur 1B</t>
  </si>
  <si>
    <t>Durée de fonctionnement compresseur 2A</t>
  </si>
  <si>
    <t>Durée de fonctionnement compresseur 2B</t>
  </si>
  <si>
    <t>Température de l’eau entrant dans le condenseur</t>
  </si>
  <si>
    <t>Température de l’eau sortant du condenseur</t>
  </si>
  <si>
    <t>Lecture de la charge (% charge maximale)</t>
  </si>
  <si>
    <t>Retour de marche de la thermofrigopompe</t>
  </si>
  <si>
    <t>Présence de débit à travers l’évaporateur</t>
  </si>
  <si>
    <t>Synthèse défaut non bloquant</t>
  </si>
  <si>
    <t>Synthèse défaut bloquant</t>
  </si>
  <si>
    <t>Présence d’un débit à travers le condenseur</t>
  </si>
  <si>
    <t>Arrêt depuis le tableau électrique</t>
  </si>
  <si>
    <t>Mode de priorité de fonctionnement</t>
  </si>
  <si>
    <t>TFP</t>
  </si>
  <si>
    <t>GF</t>
  </si>
  <si>
    <t>Consigne de température d’eau glacée en sortie de groupe</t>
  </si>
  <si>
    <t>Température extérieure</t>
  </si>
  <si>
    <t>Pourcentage du débit d’air sur circuit 1 (% débit d’air maximal)</t>
  </si>
  <si>
    <t>Température bulle et pression associée sur le circuit 1</t>
  </si>
  <si>
    <t>Nombre d’heures de fonctionnement du compresseur 1A</t>
  </si>
  <si>
    <t>Pourcentage du débit d’air sur circuit 2 (% débit d’air maximal)</t>
  </si>
  <si>
    <t>Température bulle et pression associée sur le circuit 2</t>
  </si>
  <si>
    <t>Nombre d’heures de fonctionnement du compresseur 1B</t>
  </si>
  <si>
    <t>Nombre d’heures de fonctionnement du compresseur 2A</t>
  </si>
  <si>
    <t>Nombre d’heures de fonctionnement du compresseur 2B</t>
  </si>
  <si>
    <t>Nombre d’heures de fonctionnement de la pompe 1 EG</t>
  </si>
  <si>
    <t>Nombre d’heures de fonctionnement de la pompe 2 EG</t>
  </si>
  <si>
    <t>Retour de marche du groupe frigorifique</t>
  </si>
  <si>
    <t>Présence débit évaporateur</t>
  </si>
  <si>
    <t>Etat Bouton Soft IHM Auto/Arrêt</t>
  </si>
  <si>
    <t xml:space="preserve">Synthèse défaut bloquant </t>
  </si>
  <si>
    <t>Retour de marche pompe évaporateur</t>
  </si>
  <si>
    <t>NB</t>
  </si>
  <si>
    <t>COM</t>
  </si>
  <si>
    <t>Défaut de communication régulateur</t>
  </si>
  <si>
    <t>COMP</t>
  </si>
  <si>
    <t>01B</t>
  </si>
  <si>
    <t>01A</t>
  </si>
  <si>
    <t>02A</t>
  </si>
  <si>
    <t>02B</t>
  </si>
  <si>
    <t>VERR</t>
  </si>
  <si>
    <t>RM</t>
  </si>
  <si>
    <t>CHARGE</t>
  </si>
  <si>
    <t>IMAX</t>
  </si>
  <si>
    <t>TM</t>
  </si>
  <si>
    <t>1 : Verrouillé/ 0 : Normal</t>
  </si>
  <si>
    <t>°C</t>
  </si>
  <si>
    <t>1 : Marche / 0 : Arrêt</t>
  </si>
  <si>
    <t>MODE</t>
  </si>
  <si>
    <t>EVAP</t>
  </si>
  <si>
    <t>DEB</t>
  </si>
  <si>
    <t>COND</t>
  </si>
  <si>
    <t>SORT</t>
  </si>
  <si>
    <t>ENTR</t>
  </si>
  <si>
    <t>ROSE</t>
  </si>
  <si>
    <t>PMPEG</t>
  </si>
  <si>
    <t>TR</t>
  </si>
  <si>
    <t>PMP</t>
  </si>
  <si>
    <t>EXT</t>
  </si>
  <si>
    <t>TT</t>
  </si>
  <si>
    <t>Extraction des points FITM 0083</t>
  </si>
  <si>
    <t>Alarme – Verrouillage Circuit N°1. (*)</t>
  </si>
  <si>
    <t>(*Réarmement manuel, laisse la machine en fonctionnement si un seul défaut. Si défaut sur les 2 circuits, démarre la 2nde machine de la cascade.)</t>
  </si>
  <si>
    <t>BULLE</t>
  </si>
  <si>
    <t>Alarme – Verrouillage Circuit N°2. (*)</t>
  </si>
  <si>
    <t>CIRCT</t>
  </si>
  <si>
    <t>ADO</t>
  </si>
  <si>
    <t>Synthèse défaut Adoucisseur</t>
  </si>
  <si>
    <t>CPT</t>
  </si>
  <si>
    <t>Comptage de débit d'eau froide Adoucisseur</t>
  </si>
  <si>
    <t>m3/h</t>
  </si>
  <si>
    <t>CHAUF</t>
  </si>
  <si>
    <t>CHD</t>
  </si>
  <si>
    <t>EC</t>
  </si>
  <si>
    <t>BRU</t>
  </si>
  <si>
    <t>FUEL</t>
  </si>
  <si>
    <t xml:space="preserve">Synthèse défaut chaudière </t>
  </si>
  <si>
    <t>Etat Bouton Soft IHM Auto/Arrêt</t>
  </si>
  <si>
    <t>Température entrée EC chaudière</t>
  </si>
  <si>
    <t>Température sortie EC chaudière</t>
  </si>
  <si>
    <t>Consigne température sortie chaudière</t>
  </si>
  <si>
    <t>Alarme communication avec la chaudière</t>
  </si>
  <si>
    <t>Temps de fonctionnement chaudière</t>
  </si>
  <si>
    <t>type de carburant actuel</t>
  </si>
  <si>
    <t>Valeur de télé-réglage chaudière</t>
  </si>
  <si>
    <t>Valeur de télé-réglage de la flame</t>
  </si>
  <si>
    <t>Valeur de débit actuel de carburant</t>
  </si>
  <si>
    <t>DES</t>
  </si>
  <si>
    <t>MANU</t>
  </si>
  <si>
    <t>AUTO</t>
  </si>
  <si>
    <t>AUTOR</t>
  </si>
  <si>
    <t>TC</t>
  </si>
  <si>
    <t>Commutateur Désemboueur</t>
  </si>
  <si>
    <t>Ordre de marche Désemboueur</t>
  </si>
  <si>
    <t>Alarme Désemboueur</t>
  </si>
  <si>
    <t>ERENA</t>
  </si>
  <si>
    <t>Synthèse défaut</t>
  </si>
  <si>
    <t>Alarme de communication régulateur échangeur ERENA</t>
  </si>
  <si>
    <t>Débit primaire échangeur ERENA</t>
  </si>
  <si>
    <t>P</t>
  </si>
  <si>
    <t xml:space="preserve">Puissance </t>
  </si>
  <si>
    <t xml:space="preserve">Index énergie </t>
  </si>
  <si>
    <t>kW</t>
  </si>
  <si>
    <t>kWh</t>
  </si>
  <si>
    <t>GMP</t>
  </si>
  <si>
    <t>Commutateur Maintien de pression</t>
  </si>
  <si>
    <t>Alarme Maintien de pression</t>
  </si>
  <si>
    <t>1 : Auto / 0 : Manu</t>
  </si>
  <si>
    <t>CPTEG</t>
  </si>
  <si>
    <t xml:space="preserve">Comptage énergie </t>
  </si>
  <si>
    <t xml:space="preserve">Compteur débit </t>
  </si>
  <si>
    <t>Puissance active</t>
  </si>
  <si>
    <t>CPTEC</t>
  </si>
  <si>
    <t>FROID</t>
  </si>
  <si>
    <t>ALL</t>
  </si>
  <si>
    <t>RET</t>
  </si>
  <si>
    <t>CHAUD</t>
  </si>
  <si>
    <t>CPTEL</t>
  </si>
  <si>
    <t>Compteur d'énergie électrique</t>
  </si>
  <si>
    <t>Température retour EC N°xxx</t>
  </si>
  <si>
    <t>Température aller EC N°xxx</t>
  </si>
  <si>
    <t>Température aller EG N°xxx</t>
  </si>
  <si>
    <t>Température retour EG N°xxx</t>
  </si>
  <si>
    <t>SST</t>
  </si>
  <si>
    <t>LSL</t>
  </si>
  <si>
    <t>SEC</t>
  </si>
  <si>
    <t>Défaut  pompe</t>
  </si>
  <si>
    <t>ETAT</t>
  </si>
  <si>
    <t>Commande marche pompe</t>
  </si>
  <si>
    <t>PMPEC</t>
  </si>
  <si>
    <t>TTE</t>
  </si>
  <si>
    <t>PDT</t>
  </si>
  <si>
    <t xml:space="preserve">Signal variateur pompe (%) </t>
  </si>
  <si>
    <t>Temps de fonctionnement</t>
  </si>
  <si>
    <t>Température départ EG générale</t>
  </si>
  <si>
    <t>POS</t>
  </si>
  <si>
    <t>PU</t>
  </si>
  <si>
    <t>CONS</t>
  </si>
  <si>
    <t>VMF</t>
  </si>
  <si>
    <t>Température départ EC vers échangeurs</t>
  </si>
  <si>
    <t>Sonde de température retour EC depuis échangeurs</t>
  </si>
  <si>
    <t>V3V</t>
  </si>
  <si>
    <t>V3V bouclage EC TFP</t>
  </si>
  <si>
    <t>V2V</t>
  </si>
  <si>
    <t>Télé Réglage vanne V2V EC TFP by-pass géothermie 202</t>
  </si>
  <si>
    <t>GEO</t>
  </si>
  <si>
    <t>Autorisation du rejet en géothermie</t>
  </si>
  <si>
    <t>Température entrée secondaire échangeur 202-007</t>
  </si>
  <si>
    <t>Température sortie secondaire échangeur 202-007</t>
  </si>
  <si>
    <t>TEMP</t>
  </si>
  <si>
    <t>VH</t>
  </si>
  <si>
    <t>Valeur haute température de l'eau en sortie du puits</t>
  </si>
  <si>
    <t>VB</t>
  </si>
  <si>
    <t>Valeur basse température de l'eau en sortie du puits</t>
  </si>
  <si>
    <t>Température de l'eau en sortie du puits</t>
  </si>
  <si>
    <t>TCY</t>
  </si>
  <si>
    <t>Sonde de conductivité de l'eau en sortie du puits</t>
  </si>
  <si>
    <t>PMPREJ</t>
  </si>
  <si>
    <t>PRES</t>
  </si>
  <si>
    <t>Mesure pression d'eau en sortie du puits</t>
  </si>
  <si>
    <t>REJ</t>
  </si>
  <si>
    <t>Température de l'eau vers rejet Loire</t>
  </si>
  <si>
    <t>Sonde de conductivité de l'eau eau rejet vers Loire</t>
  </si>
  <si>
    <t>Vanne de rejet eau vers Loire</t>
  </si>
  <si>
    <t>PRI</t>
  </si>
  <si>
    <t>Température aller primaire échangeur ERENA</t>
  </si>
  <si>
    <t>Température retour primaire échangeur ERENA</t>
  </si>
  <si>
    <t>Position de la vanne motorisée échangeur ERENA</t>
  </si>
  <si>
    <t>TBH</t>
  </si>
  <si>
    <t>Autorisation de marche CHAUD</t>
  </si>
  <si>
    <t>Autorisation de marche FROID</t>
  </si>
  <si>
    <t>PT</t>
  </si>
  <si>
    <t>AMONT</t>
  </si>
  <si>
    <t>AVAL</t>
  </si>
  <si>
    <t>ECHEC</t>
  </si>
  <si>
    <t>EFT</t>
  </si>
  <si>
    <t>PMPEF</t>
  </si>
  <si>
    <t>PLCR</t>
  </si>
  <si>
    <t>V6V</t>
  </si>
  <si>
    <t>AMBT</t>
  </si>
  <si>
    <t>RAD</t>
  </si>
  <si>
    <t>ECS</t>
  </si>
  <si>
    <t>PECS</t>
  </si>
  <si>
    <t>BOU</t>
  </si>
  <si>
    <t>CHOC</t>
  </si>
  <si>
    <t>LIM</t>
  </si>
  <si>
    <t>Lecture temps maxi Choc Thermique</t>
  </si>
  <si>
    <t>CALC</t>
  </si>
  <si>
    <t>VIT</t>
  </si>
  <si>
    <t>PMPB</t>
  </si>
  <si>
    <t>TE</t>
  </si>
  <si>
    <t xml:space="preserve">Adresse Modbus table d'échange </t>
  </si>
  <si>
    <t>Défaut manque retour EC</t>
  </si>
  <si>
    <t>Défaut manque d'eau EG</t>
  </si>
  <si>
    <t>Défaut manque d'eau secondaire EG</t>
  </si>
  <si>
    <t>Défaut manque d'eau secondaire EC</t>
  </si>
  <si>
    <t>Delta Pression - PMP - 001 - 002 - 003</t>
  </si>
  <si>
    <t>Pa</t>
  </si>
  <si>
    <t>Défaut Thermostat de sécurité</t>
  </si>
  <si>
    <t>Défaut Pompe 1 primaire</t>
  </si>
  <si>
    <t>Défaut Pompe 2 primaire</t>
  </si>
  <si>
    <t>Défaut Pompe 1 secondaire</t>
  </si>
  <si>
    <t>Alarmes Température départ primaire</t>
  </si>
  <si>
    <t>Alarmes Température départ ECS</t>
  </si>
  <si>
    <t>Alarmes Température retour ECS</t>
  </si>
  <si>
    <t>Alarmes Température ballon eau chaude</t>
  </si>
  <si>
    <t>Alarmes Température retour boucle</t>
  </si>
  <si>
    <t>Alarmes Température retour primaire</t>
  </si>
  <si>
    <t>Alarmes Température ballon</t>
  </si>
  <si>
    <t>Clé choc thermique actif</t>
  </si>
  <si>
    <t>Etat de la commande Pompe 1 primaire</t>
  </si>
  <si>
    <t>Etat de la commande Pompe 2 primaire</t>
  </si>
  <si>
    <t>Etat de la commande Pompe 1 secondaire</t>
  </si>
  <si>
    <t>Température départ primaire</t>
  </si>
  <si>
    <t>Température départ ECS</t>
  </si>
  <si>
    <t>Température retour ECS</t>
  </si>
  <si>
    <t>Température ballon EC</t>
  </si>
  <si>
    <t>Température retour boucle</t>
  </si>
  <si>
    <t>Température retour primaire</t>
  </si>
  <si>
    <t>Lecture Consigne ECS</t>
  </si>
  <si>
    <t>Lecture Consigne limite haute</t>
  </si>
  <si>
    <t>Lecture Consigne Choc Thermique</t>
  </si>
  <si>
    <t>Lecture Consigne limite haute Choc Thermique</t>
  </si>
  <si>
    <t>Lecture consigne régulation</t>
  </si>
  <si>
    <t>Lecture % signal variateur</t>
  </si>
  <si>
    <t>Lecture % signal vanne</t>
  </si>
  <si>
    <t>ARM</t>
  </si>
  <si>
    <t>BECS</t>
  </si>
  <si>
    <t>EFS</t>
  </si>
  <si>
    <t>INC</t>
  </si>
  <si>
    <t>AEP</t>
  </si>
  <si>
    <t>SURI</t>
  </si>
  <si>
    <t>SUR</t>
  </si>
  <si>
    <t>EF</t>
  </si>
  <si>
    <t>PEO</t>
  </si>
  <si>
    <t>PMPR</t>
  </si>
  <si>
    <t>SEP</t>
  </si>
  <si>
    <t>ARR</t>
  </si>
  <si>
    <t>BACG</t>
  </si>
  <si>
    <t>SERVICE</t>
  </si>
  <si>
    <t>ETE</t>
  </si>
  <si>
    <t>HIVER</t>
  </si>
  <si>
    <t>IDN-H-1S-Z01-PLB-SEP-001 - Synthèse défaut Fosse Hydrocarbures</t>
  </si>
  <si>
    <t>CIRC</t>
  </si>
  <si>
    <t>PC</t>
  </si>
  <si>
    <t>F</t>
  </si>
  <si>
    <t xml:space="preserve">Synthèse défaut non bloquant chaudière </t>
  </si>
  <si>
    <t>Commande marche chaudière</t>
  </si>
  <si>
    <t>FLAM</t>
  </si>
  <si>
    <t>O</t>
  </si>
  <si>
    <t>GAZ</t>
  </si>
  <si>
    <t>Compteur Gaz</t>
  </si>
  <si>
    <t>PMPF</t>
  </si>
  <si>
    <t>Etat Bouton Soft IHM Auto/Arrêt fuel</t>
  </si>
  <si>
    <t>Autorisation de marche</t>
  </si>
  <si>
    <t>Consigne température aller primaire échangeur ERENA</t>
  </si>
  <si>
    <t>Autorisation marche</t>
  </si>
  <si>
    <t>Température entrée primaire échangeur</t>
  </si>
  <si>
    <t>Température sortie primaire échangeur</t>
  </si>
  <si>
    <t>Synthèse défaut - Surpresseur incendie</t>
  </si>
  <si>
    <t xml:space="preserve">Défaut manque d'eau surpresseur </t>
  </si>
  <si>
    <t xml:space="preserve">Etat marche/arrêt surpresseur </t>
  </si>
  <si>
    <t>TPD</t>
  </si>
  <si>
    <t>Pression réseau poteaux incendie</t>
  </si>
  <si>
    <t>Synthèse défaut - Pompe Jockey</t>
  </si>
  <si>
    <t>LZ</t>
  </si>
  <si>
    <t>Transmetteur de température arrivée eau froide</t>
  </si>
  <si>
    <t>Transmetteur de température départ eau chaude</t>
  </si>
  <si>
    <t>Transmetteur de température retour bouclage</t>
  </si>
  <si>
    <t>EFA</t>
  </si>
  <si>
    <t xml:space="preserve">Synthèse défaut surpresseur </t>
  </si>
  <si>
    <t>Transmetteur de pression</t>
  </si>
  <si>
    <t>RIA</t>
  </si>
  <si>
    <t>Sonde de température</t>
  </si>
  <si>
    <t>Synthèse défaut - Effluents Labo</t>
  </si>
  <si>
    <t>DFT</t>
  </si>
  <si>
    <t xml:space="preserve">Détection de fuite  </t>
  </si>
  <si>
    <t>CFR</t>
  </si>
  <si>
    <t>EFF</t>
  </si>
  <si>
    <t xml:space="preserve">Niveau haut remplissage cuve </t>
  </si>
  <si>
    <t xml:space="preserve">Niveau bas remplissage cuve </t>
  </si>
  <si>
    <t>CUV</t>
  </si>
  <si>
    <t>DECR</t>
  </si>
  <si>
    <t>LZS</t>
  </si>
  <si>
    <t>EU</t>
  </si>
  <si>
    <t>Transmetteur de niveau - Niveau très haut bâche</t>
  </si>
  <si>
    <t>MAX</t>
  </si>
  <si>
    <t>Débit Max 250 m3/h</t>
  </si>
  <si>
    <t>VOL</t>
  </si>
  <si>
    <t>MOIS</t>
  </si>
  <si>
    <t>AN</t>
  </si>
  <si>
    <t>ACP</t>
  </si>
  <si>
    <t>CONDUCT</t>
  </si>
  <si>
    <t>Sonde de conductivité - Alarme limite basse</t>
  </si>
  <si>
    <t>PH</t>
  </si>
  <si>
    <t>Sonde de pH  - Alarme limite basse</t>
  </si>
  <si>
    <t>Sonde de pH  - Alarme limite haute</t>
  </si>
  <si>
    <t>Rejet NON conforme - Synthèse d'analyse</t>
  </si>
  <si>
    <t>Défaut pompe</t>
  </si>
  <si>
    <t>Débit instantanné</t>
  </si>
  <si>
    <t>Puissance électrique instantannée</t>
  </si>
  <si>
    <t>Consommation électrique cumulée</t>
  </si>
  <si>
    <t>Etat de fonctionnement pompe</t>
  </si>
  <si>
    <t>EP</t>
  </si>
  <si>
    <t xml:space="preserve">Niveau haut bâche - Alarme débordement </t>
  </si>
  <si>
    <t xml:space="preserve">Alarme - Défaut alimentation électrique </t>
  </si>
  <si>
    <t xml:space="preserve">Retour marche Pompe submersible </t>
  </si>
  <si>
    <t>AC</t>
  </si>
  <si>
    <t>Alarme débordement bâche</t>
  </si>
  <si>
    <t>STR</t>
  </si>
  <si>
    <t xml:space="preserve">Synthèse défaut station de relevage EU/EV </t>
  </si>
  <si>
    <t>NIV</t>
  </si>
  <si>
    <t>VHS</t>
  </si>
  <si>
    <t>Synthèse défaut Bac à graisses</t>
  </si>
  <si>
    <t xml:space="preserve">Défaut  d'alimentation pompe de relevage rétention en cas de fuite </t>
  </si>
  <si>
    <t>Cuve en cours de décroissance</t>
  </si>
  <si>
    <t xml:space="preserve">Compléments CIEP - Points exhaustifs pour  : </t>
  </si>
  <si>
    <t>Compléments CIEP - Points exhaustifs pour :</t>
  </si>
  <si>
    <t>CPTEC - CPTEG</t>
  </si>
  <si>
    <t>Basse</t>
  </si>
  <si>
    <t>Retour marche pompe de vidange</t>
  </si>
  <si>
    <t>m3</t>
  </si>
  <si>
    <t>1 :Niveau Bas</t>
  </si>
  <si>
    <t>1 : AUTO / 0 : OFF</t>
  </si>
  <si>
    <t>1 : MANUEL / 0 : OFF</t>
  </si>
  <si>
    <t>LZ - LZS</t>
  </si>
  <si>
    <t>Sonde de niveau -  Niveau très haut cuve</t>
  </si>
  <si>
    <t>Sonde de niveau -  Niveau haut cuve</t>
  </si>
  <si>
    <t>Alarme niveau très haut cuve</t>
  </si>
  <si>
    <t>TSH</t>
  </si>
  <si>
    <t>STOP</t>
  </si>
  <si>
    <t>Synthèse Défaut PECS</t>
  </si>
  <si>
    <t>Delta Pression</t>
  </si>
  <si>
    <t>Commutateur Auto</t>
  </si>
  <si>
    <t>Commutateur Manu</t>
  </si>
  <si>
    <t xml:space="preserve">Autorisation de marche </t>
  </si>
  <si>
    <t>Synthèse défaut pompe N°XX fuel</t>
  </si>
  <si>
    <t>Commande marche pompe N°XX  fuel</t>
  </si>
  <si>
    <t>Temps de fonctionnement pompe N°XX  fuel</t>
  </si>
  <si>
    <t>Défaut Pompe</t>
  </si>
  <si>
    <t>1 : Manuel/ 0 : Off</t>
  </si>
  <si>
    <t>1 : Auto / 0 : Off</t>
  </si>
  <si>
    <t>Défaut pompe Anti-Crue</t>
  </si>
  <si>
    <t>Défaut Pompe de relevage</t>
  </si>
  <si>
    <t>Défaut Pompe submersible EP</t>
  </si>
  <si>
    <t>1 : Auto / 0 : Arrêt</t>
  </si>
  <si>
    <t xml:space="preserve">Synthèse défaut traitement d'eau </t>
  </si>
  <si>
    <t>Défaut manque d'eau Arrossage</t>
  </si>
  <si>
    <t>Compteur de débit Arrosage</t>
  </si>
  <si>
    <t>Etat Surpresseur Incendie</t>
  </si>
  <si>
    <t>S/m</t>
  </si>
  <si>
    <t>Vanne 3 voies du plancher V3V-B291</t>
  </si>
  <si>
    <t>Vanne 6 voies du plancher V6V-B291 : mode chaud/mode froid</t>
  </si>
  <si>
    <t>Consigne V2V primaire ECS batiment B - CPTEC-B251</t>
  </si>
  <si>
    <t>V3V EG TFP vers géothermie A351</t>
  </si>
  <si>
    <t>Vannes de sélection du rejet en goéthermie FROID 1</t>
  </si>
  <si>
    <t>Vannes de sélection du rejet en goéthermie FROID 2</t>
  </si>
  <si>
    <t>Vannes de sélection du rejet en goéthermie CHAUD 1</t>
  </si>
  <si>
    <t>Vannes de sélection du rejet en goéthermie CHAUD 2</t>
  </si>
  <si>
    <t>1 : En décroissance</t>
  </si>
  <si>
    <t>1 : Ouverte</t>
  </si>
  <si>
    <t>1 : Fermée</t>
  </si>
  <si>
    <t>1 : Ouverte / 0 : Fermée</t>
  </si>
  <si>
    <t>Historique des Versions</t>
  </si>
  <si>
    <t>V1</t>
  </si>
  <si>
    <t>Jean-Marie Beautru</t>
  </si>
  <si>
    <t>V1.1</t>
  </si>
  <si>
    <t>Mise en forme</t>
  </si>
  <si>
    <t>V1.2</t>
  </si>
  <si>
    <t>Mise à jour suivant fichiers déposés sur SOFYA</t>
  </si>
  <si>
    <t>V1.3</t>
  </si>
  <si>
    <t>CODIFICATION CIEP - lot GCL - Génie Climatique - Points Hydraulique et Plomberie</t>
  </si>
  <si>
    <t>V1.4</t>
  </si>
  <si>
    <t>V1.5</t>
  </si>
  <si>
    <t>Mise à jour suite réunions</t>
  </si>
  <si>
    <t>Mise à jour suite - ajout d'équipements</t>
  </si>
  <si>
    <t>Mise à jour suite - correction équipement</t>
  </si>
  <si>
    <t xml:space="preserve"> </t>
  </si>
  <si>
    <t>V1.6</t>
  </si>
  <si>
    <t>Mise à jour réunion CHU/EDEIS</t>
  </si>
  <si>
    <t>Compteur d'eau rejet vers VRD</t>
  </si>
  <si>
    <t>Niveau haut volume de rétention</t>
  </si>
  <si>
    <t>Niveau haut de sécurité bâche de rejet</t>
  </si>
  <si>
    <t>Moyenne glissante du volume de rejet sur un mois</t>
  </si>
  <si>
    <t>Moyenne glissante du volume de rejet sur un an</t>
  </si>
  <si>
    <t>Forçage échangeur 1 off / Auto</t>
  </si>
  <si>
    <t>Forçage échangeur 1 off/ Manuel</t>
  </si>
  <si>
    <t>Synthèse défaut Osmoseur</t>
  </si>
  <si>
    <t>Comptage de débit d'eau froide Osmoseur</t>
  </si>
  <si>
    <t>Synthèse défaut Pompe Osmoseur</t>
  </si>
  <si>
    <t>Pression réseau Osmoseur</t>
  </si>
  <si>
    <t>Consigné été - sous-service N°XX</t>
  </si>
  <si>
    <t>Consigné hiver - sous-service N°XX</t>
  </si>
  <si>
    <t>Synthèse défaut tracage électrique</t>
  </si>
  <si>
    <t>Température ambiante du Hall avec plancher chauffant</t>
  </si>
  <si>
    <t>Température retour TFP A ###</t>
  </si>
  <si>
    <t>Température départ Eau Froide Générale AEP n°##</t>
  </si>
  <si>
    <t>Température Retour secondaire Echangeur ECH-###</t>
  </si>
  <si>
    <t>Température Retour primaire Echangeur ECH-###</t>
  </si>
  <si>
    <t>Température Aller primaire Echangeur ECH-###</t>
  </si>
  <si>
    <t>Température retour PLCR bat ##</t>
  </si>
  <si>
    <t>Ordre de marche</t>
  </si>
  <si>
    <t>Autorisation de marche Réseau Radiateurs</t>
  </si>
  <si>
    <t>Pression amont groupe 3x Pompes EC</t>
  </si>
  <si>
    <t>Pression aval groupe 3x Pompes EG</t>
  </si>
  <si>
    <t>Pression amont groupe 3x Pompes EG</t>
  </si>
  <si>
    <t>Manque d'eau Groupe Froid</t>
  </si>
  <si>
    <t>anque d'eau PLCR</t>
  </si>
  <si>
    <t>Manque d'eau Primaire EC</t>
  </si>
  <si>
    <t>Manque d'eau Primaire EG</t>
  </si>
  <si>
    <t>Pression réseau Eau Froide Générale AEP n°##</t>
  </si>
  <si>
    <t>Pression réseau Incendie AEP n°##</t>
  </si>
  <si>
    <t>Pression entrée Eau Froide générale AEP n°##</t>
  </si>
  <si>
    <t>Manque d'eau Froide Générale EAP n°##</t>
  </si>
  <si>
    <t>Manque d'eau EG bat B - ##</t>
  </si>
  <si>
    <t>V1.7</t>
  </si>
  <si>
    <t>Ajout colonne "Libellé compilé"</t>
  </si>
  <si>
    <t>Comptage volume (m3)</t>
  </si>
  <si>
    <t>Planning Marche Arrêt - sous-service N°XX</t>
  </si>
  <si>
    <t>Forçage arrêt - sous-service N°XX</t>
  </si>
  <si>
    <t>Comptage énergie  électrique - pompe sde charge</t>
  </si>
  <si>
    <t>Limitation de puissance</t>
  </si>
  <si>
    <t>Compteur Eau Froide Adoucie</t>
  </si>
  <si>
    <t>Compteur Eau Chaude Sanitaire</t>
  </si>
  <si>
    <t>Comptage Volume  D'Eau</t>
  </si>
  <si>
    <t>Compteur Aeau Froide Sanitaire</t>
  </si>
  <si>
    <t>Compteur Eau Froide Incendie</t>
  </si>
  <si>
    <t>Compteur Eau Robinet Incendie Armé</t>
  </si>
  <si>
    <t>Compteur Eau Froide Arrosage</t>
  </si>
  <si>
    <t>Compteur Eau Usée</t>
  </si>
  <si>
    <t>Comptage Eau Froide Technique</t>
  </si>
  <si>
    <t xml:space="preserve">Compteur Eau Froide </t>
  </si>
  <si>
    <t>EG</t>
  </si>
  <si>
    <t>Autorisation de marche réseau EG</t>
  </si>
  <si>
    <t>Autorisation de marche réseau EC</t>
  </si>
  <si>
    <t>V1.8</t>
  </si>
  <si>
    <t>Consigne V2V primaire EC</t>
  </si>
  <si>
    <t>Consigne V2V primaire EG</t>
  </si>
  <si>
    <t>Transmetteur de niveau - Niveau très bas bâche</t>
  </si>
  <si>
    <t>VBS</t>
  </si>
  <si>
    <t>Niveau bas de sécurité bâche de rejet</t>
  </si>
  <si>
    <t xml:space="preserve">Niveau haut critique de sécurité regard VRD </t>
  </si>
  <si>
    <t>Niveau d'eau dans la bâche de rejet</t>
  </si>
  <si>
    <t>Cette liste présente les points disponibles par équipement. Tout les points ne sont pas obligatoire, le choix dépendra des solutions techniques utilisées par les entreprises.</t>
  </si>
  <si>
    <r>
      <t>Radical BIM + Complément CIEP
(</t>
    </r>
    <r>
      <rPr>
        <b/>
        <sz val="18"/>
        <color rgb="FFFF0000"/>
        <rFont val="Calibri"/>
        <family val="2"/>
        <scheme val="minor"/>
      </rPr>
      <t>BACNET : Object Name</t>
    </r>
    <r>
      <rPr>
        <b/>
        <sz val="18"/>
        <color theme="1"/>
        <rFont val="Calibri"/>
        <family val="2"/>
        <scheme val="minor"/>
      </rPr>
      <t>)</t>
    </r>
  </si>
  <si>
    <r>
      <t>Libellé compilé = Radical BIM + Libellé
(</t>
    </r>
    <r>
      <rPr>
        <b/>
        <sz val="18"/>
        <color rgb="FFFF0000"/>
        <rFont val="Calibri"/>
        <family val="2"/>
        <scheme val="minor"/>
      </rPr>
      <t>BACNET : Description</t>
    </r>
    <r>
      <rPr>
        <b/>
        <sz val="18"/>
        <color theme="1"/>
        <rFont val="Calibri"/>
        <family val="2"/>
        <scheme val="minor"/>
      </rPr>
      <t>)</t>
    </r>
  </si>
  <si>
    <t>PSL</t>
  </si>
  <si>
    <t>Ajout de points suivant fourniture points chantier 09/2025 + Ajout radical BIM colonne I
Ajout des points Cuves Azotes liquides CAL</t>
  </si>
  <si>
    <t>CAL</t>
  </si>
  <si>
    <t>MAINT</t>
  </si>
  <si>
    <t>REMP</t>
  </si>
  <si>
    <t>SMINI</t>
  </si>
  <si>
    <t>TN</t>
  </si>
  <si>
    <t>BAS</t>
  </si>
  <si>
    <t>EV</t>
  </si>
  <si>
    <t>OUV</t>
  </si>
  <si>
    <t>COUV</t>
  </si>
  <si>
    <t>HAUT</t>
  </si>
  <si>
    <t>DEBOR</t>
  </si>
  <si>
    <t>REG</t>
  </si>
  <si>
    <t>1_2</t>
  </si>
  <si>
    <t>Défaut de Com</t>
  </si>
  <si>
    <t>Maintenance</t>
  </si>
  <si>
    <t>Commande Remplissage</t>
  </si>
  <si>
    <t>Remplissage sur seuil mini</t>
  </si>
  <si>
    <t>Défaut Niveau Bas</t>
  </si>
  <si>
    <t>Défaut Niveau Haut</t>
  </si>
  <si>
    <t>Couvercle Ouvert</t>
  </si>
  <si>
    <t>Electrovanne Ouverte</t>
  </si>
  <si>
    <t>Défaut Débordement</t>
  </si>
  <si>
    <t>Défaut Température Haute</t>
  </si>
  <si>
    <t>Consigne Défaut Niveau Bas</t>
  </si>
  <si>
    <t>Consigne Défaut Niveau Haut</t>
  </si>
  <si>
    <t>Température - Sonde 2</t>
  </si>
  <si>
    <t>Température - Sonde 1</t>
  </si>
  <si>
    <t>Consigne Défaut Température Haute - Sonde 2</t>
  </si>
  <si>
    <t>Consigne Défaut Température Haute - Sonde 1</t>
  </si>
  <si>
    <t>Consigne Régulation Niveau Bas</t>
  </si>
  <si>
    <t>Consigne Régulation Niveau Haut</t>
  </si>
  <si>
    <t>Défaut Sondes Température</t>
  </si>
  <si>
    <t>1 : Remplissage / 0 : Normal</t>
  </si>
  <si>
    <t>1 : Ouvert / 0 : Fermé</t>
  </si>
  <si>
    <t>1 : Maintenance / 0 : Normal</t>
  </si>
  <si>
    <t>Niveau d'Azote</t>
  </si>
  <si>
    <t>Synthèse alarme N° - Cuves Azotes Liquides - Local N°</t>
  </si>
  <si>
    <t>Température Aller  ECS</t>
  </si>
  <si>
    <t>Température Retour Boucle ECS</t>
  </si>
  <si>
    <t>Thermostat de sécurité PLCR bat ##</t>
  </si>
  <si>
    <t xml:space="preserve">Alarme niveau très bas </t>
  </si>
  <si>
    <t xml:space="preserve">Alarme niveau très haut </t>
  </si>
  <si>
    <t xml:space="preserve">Alarme niveau bas </t>
  </si>
  <si>
    <t xml:space="preserve">Alarme niveau haut </t>
  </si>
  <si>
    <t>Autorisation marche Chaudière</t>
  </si>
  <si>
    <t>Synthèse défaut Chaufferie</t>
  </si>
  <si>
    <t>Synthèse défaut non bloquant Chaufferie</t>
  </si>
  <si>
    <t>Sonde de niveau</t>
  </si>
  <si>
    <t>L</t>
  </si>
  <si>
    <t>INV</t>
  </si>
  <si>
    <t>POP</t>
  </si>
  <si>
    <t>S1</t>
  </si>
  <si>
    <t>S2</t>
  </si>
  <si>
    <t>V1.9</t>
  </si>
  <si>
    <t>Inverseur 01 - Absence Tension Source 1</t>
  </si>
  <si>
    <t>1 : Présence / 0 : Hors</t>
  </si>
  <si>
    <t>Inverseur 01 - Absence Tension Source 2</t>
  </si>
  <si>
    <t>Inverseur 01 - Inverseur en position 1</t>
  </si>
  <si>
    <t>1 : Fermé / 0 : Ouvert</t>
  </si>
  <si>
    <t>IInverseur 01 - nverseur en position 2</t>
  </si>
  <si>
    <t>Inverseur 01 - Auto et Opérationnel</t>
  </si>
  <si>
    <t>1 : Normal / 0 : Défaut</t>
  </si>
  <si>
    <t>Ajout de points suivant fourniture points chantier 10/2025 (Modifications / ajouts en jaune)</t>
  </si>
  <si>
    <t>Synthèse Pompe de dosage</t>
  </si>
  <si>
    <t xml:space="preserve">Report Hypervision </t>
  </si>
  <si>
    <t>x</t>
  </si>
  <si>
    <t>Pour Lot Hypervision</t>
  </si>
  <si>
    <t>Vanne isolemen TFP - sortie condenseur</t>
  </si>
  <si>
    <t>Vanne isolement TFP - sortie évaporateur</t>
  </si>
  <si>
    <t>TD</t>
  </si>
  <si>
    <t>TDHQ</t>
  </si>
  <si>
    <t>V2.0</t>
  </si>
  <si>
    <t>Cuve Azote Liquide</t>
  </si>
  <si>
    <t xml:space="preserve">à verifier  si utilisé ou non </t>
  </si>
  <si>
    <t>Vanne 2 voies isolement Ouverte / Vanne rejet en Géothermie Froid Ouverte</t>
  </si>
  <si>
    <t>Vanne 2 voies isolement Fermée / Vanne rejet en Géothermie Froid Fermée</t>
  </si>
  <si>
    <t>Ajout colonne Report Hypervision + Modif points Chantier semaine 45</t>
  </si>
  <si>
    <t>suppression des doublons consignes et mesures sur GF et TFP</t>
  </si>
  <si>
    <t>V2.1</t>
  </si>
  <si>
    <t>Version</t>
  </si>
  <si>
    <t>1.5</t>
  </si>
  <si>
    <t>1.7</t>
  </si>
  <si>
    <t>1.8</t>
  </si>
  <si>
    <t>1.9</t>
  </si>
  <si>
    <t>2.1</t>
  </si>
  <si>
    <t>Numéro de version</t>
  </si>
  <si>
    <t>Date</t>
  </si>
  <si>
    <t>Modifié par</t>
  </si>
  <si>
    <t>Vérifié par</t>
  </si>
  <si>
    <t>Modifications</t>
  </si>
  <si>
    <t>V2.2</t>
  </si>
  <si>
    <t>Température retour EG générale</t>
  </si>
  <si>
    <t>BEG</t>
  </si>
  <si>
    <t>2.2</t>
  </si>
  <si>
    <t>Sonde Ballon Eau Glacé</t>
  </si>
  <si>
    <t>Insertion des versions de modification pour chaque variable + Modif points chantier Semaine 48</t>
  </si>
  <si>
    <t>2.3</t>
  </si>
  <si>
    <t>Synthese</t>
  </si>
  <si>
    <t>Objet Synthèse GTB</t>
  </si>
  <si>
    <t>Objet de Synthese de l'équipement généré par la GTB</t>
  </si>
  <si>
    <t>V2.3</t>
  </si>
  <si>
    <t>Ajout objet Synthèse GTB</t>
  </si>
  <si>
    <t>V2.4</t>
  </si>
  <si>
    <t>Corrections Erreurs + suppression points CPTD</t>
  </si>
  <si>
    <t>Vanne 2 voies Eau Glacée</t>
  </si>
  <si>
    <t>Vanne 3 voies Eau Glacée</t>
  </si>
  <si>
    <t>2.5</t>
  </si>
  <si>
    <t>V2.5</t>
  </si>
  <si>
    <t>Ajout points suite fourniture points AXIMA</t>
  </si>
  <si>
    <t>V2.6</t>
  </si>
  <si>
    <t>Ajout points Tracage Electrique sur ARM</t>
  </si>
  <si>
    <t>2.6</t>
  </si>
  <si>
    <t>Synthèse défaut traçages électriques - cordons chauffants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</si>
</sst>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10"/>
      <color rgb="FF0070C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7030A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70C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rgb="FF7030A0"/>
      <name val="Calibri"/>
      <family val="2"/>
      <scheme val="minor"/>
    </font>
    <font>
      <i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10"/>
      <name val="MS Sans Serif"/>
    </font>
    <font>
      <sz val="11"/>
      <name val="MS Sans Serif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0"/>
      <color rgb="FF00B0F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244">
    <xf numFmtId="0" fontId="0" fillId="0" borderId="0" xfId="0"/>
    <xf numFmtId="164" fontId="4" fillId="0" borderId="1" xfId="0" applyNumberFormat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49" fontId="6" fillId="7" borderId="3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2" fillId="3" borderId="8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164" fontId="3" fillId="0" borderId="1" xfId="0" quotePrefix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3" fillId="0" borderId="1" xfId="0" applyFont="1" applyBorder="1"/>
    <xf numFmtId="0" fontId="3" fillId="0" borderId="6" xfId="0" applyFont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6" xfId="1" applyFont="1" applyBorder="1" applyAlignment="1">
      <alignment horizontal="left"/>
    </xf>
    <xf numFmtId="164" fontId="3" fillId="0" borderId="1" xfId="0" quotePrefix="1" applyNumberFormat="1" applyFont="1" applyBorder="1" applyAlignment="1">
      <alignment horizontal="center"/>
    </xf>
    <xf numFmtId="0" fontId="3" fillId="0" borderId="1" xfId="1" applyFont="1" applyBorder="1" applyAlignment="1">
      <alignment horizontal="left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164" fontId="2" fillId="0" borderId="1" xfId="0" quotePrefix="1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164" fontId="3" fillId="0" borderId="0" xfId="0" quotePrefix="1" applyNumberFormat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164" fontId="2" fillId="0" borderId="0" xfId="0" quotePrefix="1" applyNumberFormat="1" applyFont="1" applyAlignment="1">
      <alignment horizontal="center" vertical="center"/>
    </xf>
    <xf numFmtId="164" fontId="3" fillId="0" borderId="0" xfId="0" quotePrefix="1" applyNumberFormat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3" fillId="0" borderId="0" xfId="0" applyFont="1"/>
    <xf numFmtId="0" fontId="2" fillId="0" borderId="0" xfId="1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 wrapText="1"/>
    </xf>
    <xf numFmtId="164" fontId="3" fillId="0" borderId="0" xfId="0" applyNumberFormat="1" applyFont="1" applyAlignment="1">
      <alignment horizontal="center"/>
    </xf>
    <xf numFmtId="0" fontId="3" fillId="0" borderId="0" xfId="1" applyFont="1" applyAlignment="1">
      <alignment horizontal="left"/>
    </xf>
    <xf numFmtId="164" fontId="3" fillId="0" borderId="0" xfId="0" quotePrefix="1" applyNumberFormat="1" applyFont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164" fontId="3" fillId="0" borderId="1" xfId="0" quotePrefix="1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164" fontId="2" fillId="0" borderId="0" xfId="0" quotePrefix="1" applyNumberFormat="1" applyFont="1" applyAlignment="1">
      <alignment vertical="center"/>
    </xf>
    <xf numFmtId="0" fontId="3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3" fillId="0" borderId="1" xfId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2" fillId="0" borderId="1" xfId="0" applyFont="1" applyBorder="1"/>
    <xf numFmtId="0" fontId="3" fillId="0" borderId="9" xfId="0" applyFont="1" applyBorder="1" applyAlignment="1">
      <alignment horizontal="center" vertical="top"/>
    </xf>
    <xf numFmtId="0" fontId="13" fillId="8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right" vertical="center"/>
    </xf>
    <xf numFmtId="49" fontId="3" fillId="0" borderId="1" xfId="0" quotePrefix="1" applyNumberFormat="1" applyFont="1" applyBorder="1" applyAlignment="1">
      <alignment horizontal="center"/>
    </xf>
    <xf numFmtId="0" fontId="3" fillId="0" borderId="1" xfId="0" quotePrefix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/>
    </xf>
    <xf numFmtId="164" fontId="2" fillId="0" borderId="1" xfId="0" quotePrefix="1" applyNumberFormat="1" applyFont="1" applyBorder="1" applyAlignment="1">
      <alignment horizontal="center"/>
    </xf>
    <xf numFmtId="0" fontId="3" fillId="0" borderId="10" xfId="1" applyFont="1" applyBorder="1" applyAlignment="1">
      <alignment horizontal="left"/>
    </xf>
    <xf numFmtId="0" fontId="16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top"/>
    </xf>
    <xf numFmtId="0" fontId="2" fillId="0" borderId="1" xfId="1" applyFont="1" applyBorder="1" applyAlignment="1">
      <alignment horizontal="left"/>
    </xf>
    <xf numFmtId="0" fontId="3" fillId="0" borderId="1" xfId="0" quotePrefix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1" xfId="0" quotePrefix="1" applyFont="1" applyBorder="1" applyAlignment="1">
      <alignment horizontal="center"/>
    </xf>
    <xf numFmtId="0" fontId="6" fillId="0" borderId="1" xfId="0" applyFont="1" applyBorder="1"/>
    <xf numFmtId="0" fontId="0" fillId="0" borderId="0" xfId="0" applyAlignment="1">
      <alignment horizontal="left"/>
    </xf>
    <xf numFmtId="0" fontId="3" fillId="0" borderId="1" xfId="1" applyFont="1" applyBorder="1" applyAlignment="1">
      <alignment horizontal="left" wrapText="1"/>
    </xf>
    <xf numFmtId="0" fontId="2" fillId="0" borderId="1" xfId="0" quotePrefix="1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/>
    </xf>
    <xf numFmtId="164" fontId="2" fillId="0" borderId="1" xfId="0" quotePrefix="1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/>
    <xf numFmtId="0" fontId="3" fillId="0" borderId="1" xfId="0" quotePrefix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9" borderId="6" xfId="0" applyFont="1" applyFill="1" applyBorder="1" applyAlignment="1">
      <alignment horizontal="center" vertical="top"/>
    </xf>
    <xf numFmtId="0" fontId="3" fillId="0" borderId="1" xfId="2" applyNumberFormat="1" applyFont="1" applyFill="1" applyBorder="1" applyAlignment="1">
      <alignment horizontal="center"/>
    </xf>
    <xf numFmtId="0" fontId="0" fillId="10" borderId="0" xfId="0" applyFill="1"/>
    <xf numFmtId="164" fontId="2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left" vertical="top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2" fillId="0" borderId="0" xfId="1" applyFont="1" applyAlignment="1">
      <alignment horizontal="left"/>
    </xf>
    <xf numFmtId="0" fontId="16" fillId="0" borderId="0" xfId="0" applyFont="1"/>
    <xf numFmtId="0" fontId="2" fillId="0" borderId="4" xfId="1" applyFont="1" applyBorder="1" applyAlignment="1">
      <alignment horizontal="left"/>
    </xf>
    <xf numFmtId="0" fontId="0" fillId="10" borderId="1" xfId="0" applyFill="1" applyBorder="1" applyAlignment="1">
      <alignment horizontal="center"/>
    </xf>
    <xf numFmtId="0" fontId="3" fillId="11" borderId="1" xfId="0" applyFont="1" applyFill="1" applyBorder="1" applyAlignment="1">
      <alignment horizontal="center"/>
    </xf>
    <xf numFmtId="164" fontId="4" fillId="11" borderId="1" xfId="0" applyNumberFormat="1" applyFont="1" applyFill="1" applyBorder="1" applyAlignment="1">
      <alignment horizontal="center"/>
    </xf>
    <xf numFmtId="0" fontId="3" fillId="11" borderId="1" xfId="0" quotePrefix="1" applyFont="1" applyFill="1" applyBorder="1" applyAlignment="1">
      <alignment horizontal="center"/>
    </xf>
    <xf numFmtId="0" fontId="3" fillId="11" borderId="1" xfId="1" applyFont="1" applyFill="1" applyBorder="1" applyAlignment="1">
      <alignment horizontal="center"/>
    </xf>
    <xf numFmtId="0" fontId="3" fillId="11" borderId="1" xfId="1" applyFont="1" applyFill="1" applyBorder="1" applyAlignment="1">
      <alignment horizontal="left"/>
    </xf>
    <xf numFmtId="0" fontId="2" fillId="11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6" xfId="0" applyBorder="1"/>
    <xf numFmtId="0" fontId="0" fillId="0" borderId="6" xfId="0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0" xfId="0" applyAlignment="1">
      <alignment horizontal="right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horizontal="justify" vertical="center" wrapText="1"/>
    </xf>
    <xf numFmtId="14" fontId="18" fillId="0" borderId="1" xfId="0" applyNumberFormat="1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2" fillId="0" borderId="1" xfId="0" quotePrefix="1" applyFont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2" fillId="5" borderId="1" xfId="0" applyFont="1" applyFill="1" applyBorder="1" applyAlignment="1">
      <alignment horizontal="left"/>
    </xf>
    <xf numFmtId="0" fontId="3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/>
    </xf>
    <xf numFmtId="0" fontId="2" fillId="12" borderId="1" xfId="0" applyFont="1" applyFill="1" applyBorder="1" applyAlignment="1">
      <alignment vertical="center"/>
    </xf>
    <xf numFmtId="0" fontId="2" fillId="10" borderId="0" xfId="0" applyFont="1" applyFill="1"/>
    <xf numFmtId="164" fontId="4" fillId="8" borderId="1" xfId="0" applyNumberFormat="1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 vertical="top"/>
    </xf>
    <xf numFmtId="0" fontId="2" fillId="8" borderId="1" xfId="0" applyFont="1" applyFill="1" applyBorder="1" applyAlignment="1">
      <alignment vertical="center"/>
    </xf>
    <xf numFmtId="0" fontId="2" fillId="5" borderId="6" xfId="0" applyFont="1" applyFill="1" applyBorder="1" applyAlignment="1">
      <alignment vertical="center"/>
    </xf>
    <xf numFmtId="164" fontId="2" fillId="8" borderId="1" xfId="0" applyNumberFormat="1" applyFont="1" applyFill="1" applyBorder="1" applyAlignment="1">
      <alignment horizontal="center" vertical="top"/>
    </xf>
    <xf numFmtId="0" fontId="2" fillId="11" borderId="1" xfId="0" applyFont="1" applyFill="1" applyBorder="1" applyAlignment="1">
      <alignment horizontal="left"/>
    </xf>
    <xf numFmtId="0" fontId="0" fillId="14" borderId="1" xfId="0" applyFill="1" applyBorder="1" applyAlignment="1">
      <alignment horizontal="center" vertical="top"/>
    </xf>
    <xf numFmtId="164" fontId="0" fillId="14" borderId="1" xfId="0" quotePrefix="1" applyNumberFormat="1" applyFill="1" applyBorder="1" applyAlignment="1">
      <alignment horizontal="center" vertical="top"/>
    </xf>
    <xf numFmtId="0" fontId="23" fillId="14" borderId="1" xfId="0" applyFont="1" applyFill="1" applyBorder="1" applyAlignment="1">
      <alignment horizontal="center" vertical="top"/>
    </xf>
    <xf numFmtId="0" fontId="24" fillId="0" borderId="1" xfId="0" applyFont="1" applyBorder="1" applyAlignment="1">
      <alignment horizontal="center" vertical="top"/>
    </xf>
    <xf numFmtId="164" fontId="0" fillId="14" borderId="1" xfId="0" applyNumberFormat="1" applyFill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" fontId="23" fillId="14" borderId="1" xfId="0" quotePrefix="1" applyNumberFormat="1" applyFont="1" applyFill="1" applyBorder="1" applyAlignment="1">
      <alignment horizontal="center" vertical="top"/>
    </xf>
    <xf numFmtId="164" fontId="23" fillId="14" borderId="1" xfId="0" applyNumberFormat="1" applyFont="1" applyFill="1" applyBorder="1" applyAlignment="1">
      <alignment horizontal="center" vertical="top"/>
    </xf>
    <xf numFmtId="164" fontId="0" fillId="0" borderId="1" xfId="0" quotePrefix="1" applyNumberFormat="1" applyBorder="1" applyAlignment="1">
      <alignment horizontal="center" vertical="top"/>
    </xf>
    <xf numFmtId="0" fontId="2" fillId="12" borderId="1" xfId="0" applyFont="1" applyFill="1" applyBorder="1" applyAlignment="1">
      <alignment horizontal="center"/>
    </xf>
    <xf numFmtId="164" fontId="4" fillId="12" borderId="1" xfId="0" applyNumberFormat="1" applyFont="1" applyFill="1" applyBorder="1" applyAlignment="1">
      <alignment horizontal="center"/>
    </xf>
    <xf numFmtId="0" fontId="2" fillId="12" borderId="1" xfId="1" applyFont="1" applyFill="1" applyBorder="1" applyAlignment="1">
      <alignment horizontal="center"/>
    </xf>
    <xf numFmtId="0" fontId="2" fillId="12" borderId="0" xfId="1" applyFont="1" applyFill="1" applyAlignment="1">
      <alignment horizontal="left"/>
    </xf>
    <xf numFmtId="0" fontId="3" fillId="12" borderId="0" xfId="0" applyFont="1" applyFill="1" applyAlignment="1">
      <alignment horizontal="center" vertical="top"/>
    </xf>
    <xf numFmtId="0" fontId="3" fillId="12" borderId="0" xfId="0" applyFont="1" applyFill="1" applyAlignment="1">
      <alignment horizontal="center"/>
    </xf>
    <xf numFmtId="0" fontId="3" fillId="12" borderId="0" xfId="0" applyFont="1" applyFill="1" applyAlignment="1">
      <alignment horizontal="center" vertical="center"/>
    </xf>
    <xf numFmtId="0" fontId="0" fillId="14" borderId="1" xfId="0" applyFill="1" applyBorder="1" applyAlignment="1">
      <alignment horizontal="left" vertical="top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left"/>
    </xf>
    <xf numFmtId="164" fontId="4" fillId="15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quotePrefix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top"/>
    </xf>
    <xf numFmtId="0" fontId="3" fillId="0" borderId="1" xfId="1" applyFont="1" applyFill="1" applyBorder="1" applyAlignment="1">
      <alignment horizontal="left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 vertical="top"/>
    </xf>
    <xf numFmtId="0" fontId="19" fillId="0" borderId="1" xfId="0" applyFont="1" applyFill="1" applyBorder="1" applyAlignment="1">
      <alignment horizontal="center"/>
    </xf>
    <xf numFmtId="0" fontId="19" fillId="0" borderId="1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5" borderId="4" xfId="0" applyFill="1" applyBorder="1"/>
    <xf numFmtId="0" fontId="0" fillId="5" borderId="1" xfId="0" applyFill="1" applyBorder="1"/>
    <xf numFmtId="0" fontId="0" fillId="15" borderId="1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2" fillId="16" borderId="3" xfId="0" applyFont="1" applyFill="1" applyBorder="1" applyAlignment="1">
      <alignment vertical="center" wrapText="1"/>
    </xf>
    <xf numFmtId="0" fontId="0" fillId="0" borderId="0" xfId="0" applyBorder="1"/>
    <xf numFmtId="0" fontId="3" fillId="8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4" fontId="20" fillId="0" borderId="1" xfId="0" applyNumberFormat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0" fontId="27" fillId="17" borderId="1" xfId="0" applyFont="1" applyFill="1" applyBorder="1" applyAlignment="1">
      <alignment horizontal="justify" vertical="center" wrapText="1"/>
    </xf>
    <xf numFmtId="0" fontId="27" fillId="17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0" fillId="8" borderId="1" xfId="0" applyFill="1" applyBorder="1" applyAlignment="1">
      <alignment horizontal="center"/>
    </xf>
    <xf numFmtId="0" fontId="2" fillId="15" borderId="1" xfId="0" applyFont="1" applyFill="1" applyBorder="1" applyAlignment="1">
      <alignment horizontal="center"/>
    </xf>
    <xf numFmtId="0" fontId="29" fillId="15" borderId="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left" vertical="top"/>
    </xf>
    <xf numFmtId="0" fontId="2" fillId="15" borderId="1" xfId="0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/>
    <xf numFmtId="0" fontId="3" fillId="0" borderId="0" xfId="0" applyFont="1" applyFill="1" applyBorder="1" applyAlignment="1">
      <alignment horizontal="left"/>
    </xf>
    <xf numFmtId="0" fontId="0" fillId="0" borderId="1" xfId="0" applyFill="1" applyBorder="1"/>
    <xf numFmtId="164" fontId="3" fillId="0" borderId="1" xfId="0" applyNumberFormat="1" applyFont="1" applyFill="1" applyBorder="1" applyAlignment="1">
      <alignment horizontal="center" vertical="top"/>
    </xf>
    <xf numFmtId="0" fontId="3" fillId="12" borderId="1" xfId="0" applyFont="1" applyFill="1" applyBorder="1" applyAlignment="1">
      <alignment horizontal="center"/>
    </xf>
    <xf numFmtId="0" fontId="3" fillId="12" borderId="1" xfId="0" quotePrefix="1" applyFont="1" applyFill="1" applyBorder="1" applyAlignment="1">
      <alignment horizontal="center"/>
    </xf>
    <xf numFmtId="0" fontId="3" fillId="12" borderId="1" xfId="1" applyFont="1" applyFill="1" applyBorder="1" applyAlignment="1">
      <alignment horizontal="center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21" fillId="13" borderId="0" xfId="0" applyFont="1" applyFill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8" fillId="3" borderId="3" xfId="0" applyFont="1" applyFill="1" applyBorder="1" applyAlignment="1">
      <alignment horizontal="center" vertical="center" textRotation="90" wrapText="1"/>
    </xf>
    <xf numFmtId="0" fontId="28" fillId="3" borderId="2" xfId="0" applyFont="1" applyFill="1" applyBorder="1" applyAlignment="1">
      <alignment horizontal="center" vertical="center" textRotation="90" wrapText="1"/>
    </xf>
    <xf numFmtId="0" fontId="28" fillId="3" borderId="7" xfId="0" applyFont="1" applyFill="1" applyBorder="1" applyAlignment="1">
      <alignment horizontal="center" vertical="center" textRotation="90" wrapText="1"/>
    </xf>
    <xf numFmtId="0" fontId="10" fillId="16" borderId="3" xfId="0" applyFont="1" applyFill="1" applyBorder="1" applyAlignment="1">
      <alignment horizontal="center" vertical="center" wrapText="1"/>
    </xf>
    <xf numFmtId="0" fontId="10" fillId="16" borderId="7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49" fontId="6" fillId="6" borderId="3" xfId="0" applyNumberFormat="1" applyFont="1" applyFill="1" applyBorder="1" applyAlignment="1">
      <alignment horizontal="center" vertical="center" wrapText="1"/>
    </xf>
    <xf numFmtId="49" fontId="6" fillId="6" borderId="7" xfId="0" applyNumberFormat="1" applyFont="1" applyFill="1" applyBorder="1" applyAlignment="1">
      <alignment horizontal="center" vertical="center" wrapText="1"/>
    </xf>
    <xf numFmtId="49" fontId="6" fillId="7" borderId="4" xfId="0" applyNumberFormat="1" applyFont="1" applyFill="1" applyBorder="1" applyAlignment="1">
      <alignment horizontal="center" vertical="center" wrapText="1"/>
    </xf>
    <xf numFmtId="49" fontId="6" fillId="7" borderId="6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6" borderId="2" xfId="0" applyNumberFormat="1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1"/>
    <cellStyle name="Pourcentage" xfId="2" builtinId="5"/>
  </cellStyles>
  <dxfs count="3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rgb="FF00B0F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externalLink" Target="externalLinks/externalLink2.xml"/><Relationship Id="rId45" Type="http://schemas.microsoft.com/office/2017/10/relationships/person" Target="persons/perso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0" Type="http://schemas.openxmlformats.org/officeDocument/2006/relationships/worksheet" Target="worksheets/sheet20.xml"/><Relationship Id="rId4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mbeautru\AppData\Local\Microsoft\Windows\INetCache\Content.Outlook\QA58K4SK\IDN_01_EXE_CEG_HYP_TABL_TBS_TN_TZS_102_8027_0-NDC-ListePointsGTB_TRAVAIL_Comment&#23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TT/Technique/Exploitation/_Commun/IDN/Electricit&#233;/Hypervision/02%20-%20CIEP/GCL%20-%20Cegelec%20Axima/Travail%20CIEP%20CEGELC/IDN_03_EXE_CEG_HYP_TABL_TBS_TN_TZS_302_8027_F_NDC-ListePointsGTB%20-%20comment&#23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touche A4"/>
      <sheetName val="ParamétrageBACnet"/>
      <sheetName val="DétailEquipType"/>
      <sheetName val="ListeEquipements"/>
      <sheetName val="RecapEquipements"/>
      <sheetName val="RecapNbPoints"/>
      <sheetName val="Transcodage"/>
      <sheetName val="ListeAdressesIP"/>
      <sheetName val="DescriptionModulesAutomates"/>
      <sheetName val="sondes"/>
      <sheetName val="Terminaux"/>
      <sheetName val="Verif terminaux"/>
      <sheetName val="RecapTerminaux"/>
      <sheetName val="ListingCFO"/>
      <sheetName val="legende"/>
      <sheetName val="Codes BIM"/>
    </sheetNames>
    <sheetDataSet>
      <sheetData sheetId="0">
        <row r="4">
          <cell r="A4"/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5">
          <cell r="A5" t="str">
            <v>BARR</v>
          </cell>
        </row>
        <row r="6">
          <cell r="A6" t="str">
            <v>BOES</v>
          </cell>
        </row>
        <row r="7">
          <cell r="A7" t="str">
            <v xml:space="preserve"> CP</v>
          </cell>
        </row>
        <row r="8">
          <cell r="A8" t="str">
            <v>ACP</v>
          </cell>
        </row>
        <row r="9">
          <cell r="A9" t="str">
            <v>ADO</v>
          </cell>
        </row>
        <row r="10">
          <cell r="A10" t="str">
            <v>AER</v>
          </cell>
        </row>
        <row r="11">
          <cell r="A11" t="str">
            <v>AES</v>
          </cell>
        </row>
        <row r="12">
          <cell r="A12" t="str">
            <v>AES</v>
          </cell>
        </row>
        <row r="13">
          <cell r="A13" t="str">
            <v>AES</v>
          </cell>
        </row>
        <row r="14">
          <cell r="A14" t="str">
            <v>AFC</v>
          </cell>
        </row>
        <row r="15">
          <cell r="A15" t="str">
            <v>AFF</v>
          </cell>
        </row>
        <row r="16">
          <cell r="A16" t="str">
            <v>AFFIC</v>
          </cell>
        </row>
        <row r="17">
          <cell r="A17" t="str">
            <v>AFS</v>
          </cell>
        </row>
        <row r="18">
          <cell r="A18" t="str">
            <v>AGS</v>
          </cell>
        </row>
        <row r="19">
          <cell r="A19" t="str">
            <v>AHE</v>
          </cell>
        </row>
        <row r="20">
          <cell r="A20" t="str">
            <v>AMCL</v>
          </cell>
        </row>
        <row r="21">
          <cell r="A21" t="str">
            <v>API</v>
          </cell>
        </row>
        <row r="22">
          <cell r="A22" t="str">
            <v>API</v>
          </cell>
        </row>
        <row r="23">
          <cell r="A23" t="str">
            <v>API</v>
          </cell>
        </row>
        <row r="24">
          <cell r="A24" t="str">
            <v>ARM</v>
          </cell>
        </row>
        <row r="25">
          <cell r="A25" t="str">
            <v>ARM</v>
          </cell>
        </row>
        <row r="26">
          <cell r="A26" t="str">
            <v>ARM</v>
          </cell>
        </row>
        <row r="27">
          <cell r="A27" t="str">
            <v>ARM</v>
          </cell>
        </row>
        <row r="28">
          <cell r="A28" t="str">
            <v>ARMV</v>
          </cell>
        </row>
        <row r="29">
          <cell r="A29" t="str">
            <v>AS</v>
          </cell>
        </row>
        <row r="30">
          <cell r="A30" t="str">
            <v>ASC</v>
          </cell>
        </row>
        <row r="31">
          <cell r="A31" t="str">
            <v xml:space="preserve">ASI </v>
          </cell>
        </row>
        <row r="32">
          <cell r="A32" t="str">
            <v>ASID</v>
          </cell>
        </row>
        <row r="33">
          <cell r="A33" t="str">
            <v>ATA</v>
          </cell>
        </row>
        <row r="34">
          <cell r="A34" t="str">
            <v>ATHE</v>
          </cell>
        </row>
        <row r="35">
          <cell r="A35" t="str">
            <v>BACG</v>
          </cell>
        </row>
        <row r="36">
          <cell r="A36" t="str">
            <v>BAES</v>
          </cell>
        </row>
        <row r="37">
          <cell r="A37" t="str">
            <v>BAI</v>
          </cell>
        </row>
        <row r="38">
          <cell r="A38" t="str">
            <v>BAIE</v>
          </cell>
        </row>
        <row r="39">
          <cell r="A39" t="str">
            <v>BATC</v>
          </cell>
        </row>
        <row r="40">
          <cell r="A40" t="str">
            <v>BATE</v>
          </cell>
        </row>
        <row r="41">
          <cell r="A41" t="str">
            <v>BATF</v>
          </cell>
        </row>
        <row r="42">
          <cell r="A42" t="str">
            <v>BATM</v>
          </cell>
        </row>
        <row r="43">
          <cell r="A43" t="str">
            <v>BCAU</v>
          </cell>
        </row>
        <row r="44">
          <cell r="A44" t="str">
            <v>BD</v>
          </cell>
        </row>
        <row r="45">
          <cell r="A45" t="str">
            <v>BDC</v>
          </cell>
        </row>
        <row r="46">
          <cell r="A46" t="str">
            <v>BDV</v>
          </cell>
        </row>
        <row r="47">
          <cell r="A47" t="str">
            <v>BDVL</v>
          </cell>
        </row>
        <row r="48">
          <cell r="A48" t="str">
            <v>BMU</v>
          </cell>
        </row>
        <row r="49">
          <cell r="A49" t="str">
            <v>BOR</v>
          </cell>
        </row>
        <row r="50">
          <cell r="A50" t="str">
            <v>BORN</v>
          </cell>
        </row>
        <row r="51">
          <cell r="A51" t="str">
            <v>BPURG</v>
          </cell>
        </row>
        <row r="52">
          <cell r="A52" t="str">
            <v>BRA</v>
          </cell>
        </row>
        <row r="53">
          <cell r="A53" t="str">
            <v>BRA</v>
          </cell>
        </row>
        <row r="54">
          <cell r="A54" t="str">
            <v>BRA</v>
          </cell>
        </row>
        <row r="55">
          <cell r="A55" t="str">
            <v>BREGE</v>
          </cell>
        </row>
        <row r="56">
          <cell r="A56" t="str">
            <v>BRU</v>
          </cell>
        </row>
        <row r="57">
          <cell r="A57" t="str">
            <v>BSERV</v>
          </cell>
        </row>
        <row r="58">
          <cell r="A58" t="str">
            <v>BSERV</v>
          </cell>
        </row>
        <row r="59">
          <cell r="A59" t="str">
            <v>BSP</v>
          </cell>
        </row>
        <row r="60">
          <cell r="A60" t="str">
            <v>BSP</v>
          </cell>
        </row>
        <row r="61">
          <cell r="A61" t="str">
            <v>BTM</v>
          </cell>
        </row>
        <row r="62">
          <cell r="A62" t="str">
            <v>BVDI</v>
          </cell>
        </row>
        <row r="63">
          <cell r="A63" t="str">
            <v>BW</v>
          </cell>
        </row>
        <row r="64">
          <cell r="A64" t="str">
            <v>CAGA</v>
          </cell>
        </row>
        <row r="65">
          <cell r="A65" t="str">
            <v>CAM</v>
          </cell>
        </row>
        <row r="66">
          <cell r="A66" t="str">
            <v>CAM</v>
          </cell>
        </row>
        <row r="67">
          <cell r="A67" t="str">
            <v>CAR</v>
          </cell>
        </row>
        <row r="68">
          <cell r="A68" t="str">
            <v>CAS</v>
          </cell>
        </row>
        <row r="69">
          <cell r="A69" t="str">
            <v>CASS</v>
          </cell>
        </row>
        <row r="70">
          <cell r="A70" t="str">
            <v>CCF</v>
          </cell>
        </row>
        <row r="71">
          <cell r="A71" t="str">
            <v>CDD</v>
          </cell>
        </row>
        <row r="72">
          <cell r="A72" t="str">
            <v>CDG</v>
          </cell>
        </row>
        <row r="73">
          <cell r="A73" t="str">
            <v>CDPK</v>
          </cell>
        </row>
        <row r="74">
          <cell r="A74" t="str">
            <v>CDS</v>
          </cell>
        </row>
        <row r="75">
          <cell r="A75" t="str">
            <v>Cele
AU</v>
          </cell>
        </row>
        <row r="76">
          <cell r="A76" t="str">
            <v>CFR</v>
          </cell>
        </row>
        <row r="77">
          <cell r="A77" t="str">
            <v>CGE</v>
          </cell>
        </row>
        <row r="78">
          <cell r="A78" t="str">
            <v>CHA</v>
          </cell>
        </row>
        <row r="79">
          <cell r="A79" t="str">
            <v>CHA</v>
          </cell>
        </row>
        <row r="80">
          <cell r="A80" t="str">
            <v>CHD</v>
          </cell>
        </row>
        <row r="81">
          <cell r="A81" t="str">
            <v>CIF</v>
          </cell>
        </row>
        <row r="82">
          <cell r="A82" t="str">
            <v>CIN</v>
          </cell>
        </row>
        <row r="83">
          <cell r="A83" t="str">
            <v>CIRC</v>
          </cell>
        </row>
        <row r="84">
          <cell r="A84" t="str">
            <v>CIRC</v>
          </cell>
        </row>
        <row r="85">
          <cell r="A85" t="str">
            <v>CLA</v>
          </cell>
        </row>
        <row r="86">
          <cell r="A86" t="str">
            <v>CMDF</v>
          </cell>
        </row>
        <row r="87">
          <cell r="A87" t="str">
            <v>CMDF</v>
          </cell>
        </row>
        <row r="88">
          <cell r="A88" t="str">
            <v>CMES</v>
          </cell>
        </row>
        <row r="89">
          <cell r="A89" t="str">
            <v>CMPI</v>
          </cell>
        </row>
        <row r="90">
          <cell r="A90" t="str">
            <v>CMSI</v>
          </cell>
        </row>
        <row r="91">
          <cell r="A91" t="str">
            <v>COG</v>
          </cell>
        </row>
        <row r="92">
          <cell r="A92" t="str">
            <v>COX</v>
          </cell>
        </row>
        <row r="93">
          <cell r="A93" t="str">
            <v>CPA</v>
          </cell>
        </row>
        <row r="94">
          <cell r="A94" t="str">
            <v>CPI</v>
          </cell>
        </row>
        <row r="95">
          <cell r="A95" t="str">
            <v>CPIA</v>
          </cell>
        </row>
        <row r="96">
          <cell r="A96" t="str">
            <v>CPOX</v>
          </cell>
        </row>
        <row r="97">
          <cell r="A97" t="str">
            <v>CPT</v>
          </cell>
        </row>
        <row r="98">
          <cell r="A98" t="str">
            <v>CPTD</v>
          </cell>
        </row>
        <row r="99">
          <cell r="A99" t="str">
            <v>CPTEC</v>
          </cell>
        </row>
        <row r="100">
          <cell r="A100" t="str">
            <v>CPTEG</v>
          </cell>
        </row>
        <row r="101">
          <cell r="A101" t="str">
            <v>CPTEL</v>
          </cell>
        </row>
        <row r="102">
          <cell r="A102" t="str">
            <v>CPV</v>
          </cell>
        </row>
        <row r="103">
          <cell r="A103" t="str">
            <v>CRad</v>
          </cell>
        </row>
        <row r="104">
          <cell r="A104" t="str">
            <v>CRel</v>
          </cell>
        </row>
        <row r="105">
          <cell r="A105" t="str">
            <v>CS</v>
          </cell>
        </row>
        <row r="106">
          <cell r="A106" t="str">
            <v>CSF</v>
          </cell>
        </row>
        <row r="107">
          <cell r="A107" t="str">
            <v>CTA</v>
          </cell>
        </row>
        <row r="108">
          <cell r="A108" t="str">
            <v>CTL</v>
          </cell>
        </row>
        <row r="109">
          <cell r="A109" t="str">
            <v>CUV</v>
          </cell>
        </row>
        <row r="110">
          <cell r="A110" t="str">
            <v>CVE</v>
          </cell>
        </row>
        <row r="111">
          <cell r="A111" t="str">
            <v>DAD</v>
          </cell>
        </row>
        <row r="112">
          <cell r="A112" t="str">
            <v>DAI</v>
          </cell>
        </row>
        <row r="113">
          <cell r="A113" t="str">
            <v>DAIx</v>
          </cell>
        </row>
        <row r="114">
          <cell r="A114" t="str">
            <v>DBT</v>
          </cell>
        </row>
        <row r="115">
          <cell r="A115" t="str">
            <v>DBV</v>
          </cell>
        </row>
        <row r="116">
          <cell r="A116" t="str">
            <v>DCD</v>
          </cell>
        </row>
        <row r="117">
          <cell r="A117" t="str">
            <v>DDC</v>
          </cell>
        </row>
        <row r="118">
          <cell r="A118" t="str">
            <v>DDO</v>
          </cell>
        </row>
        <row r="119">
          <cell r="A119" t="str">
            <v>DES</v>
          </cell>
        </row>
        <row r="120">
          <cell r="A120" t="str">
            <v>DESF</v>
          </cell>
        </row>
        <row r="121">
          <cell r="A121" t="str">
            <v>DET</v>
          </cell>
        </row>
        <row r="122">
          <cell r="A122" t="str">
            <v>DFT</v>
          </cell>
        </row>
        <row r="123">
          <cell r="A123" t="str">
            <v>DFU</v>
          </cell>
        </row>
        <row r="124">
          <cell r="A124" t="str">
            <v>DG</v>
          </cell>
        </row>
        <row r="125">
          <cell r="A125" t="str">
            <v>DIF</v>
          </cell>
        </row>
        <row r="126">
          <cell r="A126" t="str">
            <v>DISC</v>
          </cell>
        </row>
        <row r="127">
          <cell r="A127" t="str">
            <v>DISC</v>
          </cell>
        </row>
        <row r="128">
          <cell r="A128" t="str">
            <v>DL</v>
          </cell>
        </row>
        <row r="129">
          <cell r="A129" t="str">
            <v>DLx</v>
          </cell>
        </row>
        <row r="130">
          <cell r="A130" t="str">
            <v>DM</v>
          </cell>
        </row>
        <row r="131">
          <cell r="A131" t="str">
            <v>DM1HT</v>
          </cell>
        </row>
        <row r="132">
          <cell r="A132" t="str">
            <v>DM2HT</v>
          </cell>
        </row>
        <row r="133">
          <cell r="A133" t="str">
            <v>DMx</v>
          </cell>
        </row>
        <row r="134">
          <cell r="A134" t="str">
            <v>DOP</v>
          </cell>
        </row>
        <row r="135">
          <cell r="A135" t="str">
            <v>DP</v>
          </cell>
        </row>
        <row r="136">
          <cell r="A136" t="str">
            <v>DPE</v>
          </cell>
        </row>
        <row r="137">
          <cell r="A137" t="str">
            <v>DPPK</v>
          </cell>
        </row>
        <row r="138">
          <cell r="A138" t="str">
            <v>DS</v>
          </cell>
        </row>
        <row r="139">
          <cell r="A139" t="str">
            <v>DSL</v>
          </cell>
        </row>
        <row r="140">
          <cell r="A140" t="str">
            <v>DSx</v>
          </cell>
        </row>
        <row r="141">
          <cell r="A141" t="str">
            <v>ECH</v>
          </cell>
        </row>
        <row r="142">
          <cell r="A142" t="str">
            <v>ECHEC</v>
          </cell>
        </row>
        <row r="143">
          <cell r="A143" t="str">
            <v>ECHEF</v>
          </cell>
        </row>
        <row r="144">
          <cell r="A144" t="str">
            <v>ECHEG</v>
          </cell>
        </row>
        <row r="145">
          <cell r="A145" t="str">
            <v>ECI</v>
          </cell>
        </row>
        <row r="146">
          <cell r="A146" t="str">
            <v>ECL</v>
          </cell>
        </row>
        <row r="147">
          <cell r="A147" t="str">
            <v>EMT</v>
          </cell>
        </row>
        <row r="148">
          <cell r="A148" t="str">
            <v>EPJ</v>
          </cell>
        </row>
        <row r="149">
          <cell r="A149" t="str">
            <v>EVAP</v>
          </cell>
        </row>
        <row r="150">
          <cell r="A150" t="str">
            <v>EXP</v>
          </cell>
        </row>
        <row r="151">
          <cell r="A151" t="str">
            <v>EXT</v>
          </cell>
        </row>
        <row r="152">
          <cell r="A152" t="str">
            <v>EXT</v>
          </cell>
        </row>
        <row r="153">
          <cell r="A153" t="str">
            <v>EXUm</v>
          </cell>
        </row>
        <row r="154">
          <cell r="A154" t="str">
            <v>FLT</v>
          </cell>
        </row>
        <row r="155">
          <cell r="A155" t="str">
            <v>FT</v>
          </cell>
        </row>
        <row r="156">
          <cell r="A156" t="str">
            <v>GAB</v>
          </cell>
        </row>
        <row r="157">
          <cell r="A157" t="str">
            <v>GE</v>
          </cell>
        </row>
        <row r="158">
          <cell r="A158" t="str">
            <v>GEHT</v>
          </cell>
        </row>
        <row r="159">
          <cell r="A159" t="str">
            <v>GF</v>
          </cell>
        </row>
        <row r="160">
          <cell r="A160" t="str">
            <v>GF</v>
          </cell>
        </row>
        <row r="161">
          <cell r="A161" t="str">
            <v>GH</v>
          </cell>
        </row>
        <row r="162">
          <cell r="A162" t="str">
            <v>GMP</v>
          </cell>
        </row>
        <row r="163">
          <cell r="A163" t="str">
            <v>GRI</v>
          </cell>
        </row>
        <row r="164">
          <cell r="A164" t="str">
            <v>GRIM</v>
          </cell>
        </row>
        <row r="165">
          <cell r="A165" t="str">
            <v>GTL</v>
          </cell>
        </row>
        <row r="166">
          <cell r="A166" t="str">
            <v>HOR</v>
          </cell>
        </row>
        <row r="167">
          <cell r="A167" t="str">
            <v>HP</v>
          </cell>
        </row>
        <row r="168">
          <cell r="A168" t="str">
            <v>HPI</v>
          </cell>
        </row>
        <row r="169">
          <cell r="A169" t="str">
            <v>HTT</v>
          </cell>
        </row>
        <row r="170">
          <cell r="A170" t="str">
            <v>HUM</v>
          </cell>
        </row>
        <row r="171">
          <cell r="A171" t="str">
            <v>HUMT</v>
          </cell>
        </row>
        <row r="172">
          <cell r="A172" t="str">
            <v>HUMZ</v>
          </cell>
        </row>
        <row r="173">
          <cell r="A173" t="str">
            <v>IBT</v>
          </cell>
        </row>
        <row r="174">
          <cell r="A174" t="str">
            <v>IET</v>
          </cell>
        </row>
        <row r="175">
          <cell r="A175" t="str">
            <v>IFEA</v>
          </cell>
        </row>
        <row r="176">
          <cell r="A176" t="str">
            <v>IG55</v>
          </cell>
        </row>
        <row r="177">
          <cell r="A177" t="str">
            <v>IL</v>
          </cell>
        </row>
        <row r="178">
          <cell r="A178" t="str">
            <v>IMHT</v>
          </cell>
        </row>
        <row r="179">
          <cell r="A179" t="str">
            <v>IMP</v>
          </cell>
        </row>
        <row r="180">
          <cell r="A180" t="str">
            <v>INV</v>
          </cell>
        </row>
        <row r="181">
          <cell r="A181" t="str">
            <v>IS</v>
          </cell>
        </row>
        <row r="182">
          <cell r="A182" t="str">
            <v>ISL</v>
          </cell>
        </row>
        <row r="183">
          <cell r="A183" t="str">
            <v>IT</v>
          </cell>
        </row>
        <row r="184">
          <cell r="A184" t="str">
            <v>IT</v>
          </cell>
        </row>
        <row r="185">
          <cell r="A185" t="str">
            <v>ITP</v>
          </cell>
        </row>
        <row r="186">
          <cell r="A186" t="str">
            <v>LT AM</v>
          </cell>
        </row>
        <row r="187">
          <cell r="A187" t="str">
            <v>LT PAV</v>
          </cell>
        </row>
        <row r="188">
          <cell r="A188" t="str">
            <v>LZ</v>
          </cell>
        </row>
        <row r="189">
          <cell r="A189" t="str">
            <v>LZS</v>
          </cell>
        </row>
        <row r="190">
          <cell r="A190" t="str">
            <v>MAir</v>
          </cell>
        </row>
        <row r="191">
          <cell r="A191" t="str">
            <v>MAN</v>
          </cell>
        </row>
        <row r="192">
          <cell r="A192" t="str">
            <v>MAN</v>
          </cell>
        </row>
        <row r="193">
          <cell r="A193" t="str">
            <v>MAV</v>
          </cell>
        </row>
        <row r="194">
          <cell r="A194" t="str">
            <v>MCH</v>
          </cell>
        </row>
        <row r="195">
          <cell r="A195" t="str">
            <v>Mdep</v>
          </cell>
        </row>
        <row r="196">
          <cell r="A196" t="str">
            <v>MFP</v>
          </cell>
        </row>
        <row r="197">
          <cell r="A197" t="str">
            <v>MIT</v>
          </cell>
        </row>
        <row r="198">
          <cell r="A198" t="str">
            <v>MMA</v>
          </cell>
        </row>
        <row r="199">
          <cell r="A199" t="str">
            <v>MR</v>
          </cell>
        </row>
        <row r="200">
          <cell r="A200" t="str">
            <v>ODFa</v>
          </cell>
        </row>
        <row r="201">
          <cell r="A201" t="str">
            <v>ODFm</v>
          </cell>
        </row>
        <row r="202">
          <cell r="A202" t="str">
            <v>OLT</v>
          </cell>
        </row>
        <row r="203">
          <cell r="A203" t="str">
            <v>ONU</v>
          </cell>
        </row>
        <row r="204">
          <cell r="A204" t="str">
            <v>PAD</v>
          </cell>
        </row>
        <row r="205">
          <cell r="A205" t="str">
            <v>PAD</v>
          </cell>
        </row>
        <row r="206">
          <cell r="A206" t="str">
            <v>PAF</v>
          </cell>
        </row>
        <row r="207">
          <cell r="A207" t="str">
            <v>PAP</v>
          </cell>
        </row>
        <row r="208">
          <cell r="A208" t="str">
            <v>PAS</v>
          </cell>
        </row>
        <row r="209">
          <cell r="A209" t="str">
            <v>PC</v>
          </cell>
        </row>
        <row r="210">
          <cell r="A210" t="str">
            <v>PC32</v>
          </cell>
        </row>
        <row r="211">
          <cell r="A211" t="str">
            <v>PCN</v>
          </cell>
        </row>
        <row r="212">
          <cell r="A212" t="str">
            <v>PCO</v>
          </cell>
        </row>
        <row r="213">
          <cell r="A213" t="str">
            <v>PDT</v>
          </cell>
        </row>
        <row r="214">
          <cell r="A214" t="str">
            <v>PDT</v>
          </cell>
        </row>
        <row r="215">
          <cell r="A215" t="str">
            <v>PDZ</v>
          </cell>
        </row>
        <row r="216">
          <cell r="A216" t="str">
            <v>PECS</v>
          </cell>
        </row>
        <row r="217">
          <cell r="A217" t="str">
            <v>PEO</v>
          </cell>
        </row>
        <row r="218">
          <cell r="A218" t="str">
            <v>PF</v>
          </cell>
        </row>
        <row r="219">
          <cell r="A219" t="str">
            <v>PF</v>
          </cell>
        </row>
        <row r="220">
          <cell r="A220" t="str">
            <v>PIA</v>
          </cell>
        </row>
        <row r="221">
          <cell r="A221" t="str">
            <v>PIBI</v>
          </cell>
        </row>
        <row r="222">
          <cell r="A222" t="str">
            <v>PIF</v>
          </cell>
        </row>
        <row r="223">
          <cell r="A223" t="str">
            <v>PIP</v>
          </cell>
        </row>
        <row r="224">
          <cell r="A224" t="str">
            <v>PLCR</v>
          </cell>
        </row>
        <row r="225">
          <cell r="A225" t="str">
            <v>PLF</v>
          </cell>
        </row>
        <row r="226">
          <cell r="A226" t="str">
            <v>PLF</v>
          </cell>
        </row>
        <row r="227">
          <cell r="A227" t="str">
            <v>PMPB</v>
          </cell>
        </row>
        <row r="228">
          <cell r="A228" t="str">
            <v>PMPEC</v>
          </cell>
        </row>
        <row r="229">
          <cell r="A229" t="str">
            <v>PMPEF</v>
          </cell>
        </row>
        <row r="230">
          <cell r="A230" t="str">
            <v>PMPEG</v>
          </cell>
        </row>
        <row r="231">
          <cell r="A231" t="str">
            <v>PMPR</v>
          </cell>
        </row>
        <row r="232">
          <cell r="A232" t="str">
            <v>PMPRE</v>
          </cell>
        </row>
        <row r="233">
          <cell r="A233" t="str">
            <v>POI</v>
          </cell>
        </row>
        <row r="234">
          <cell r="A234" t="str">
            <v>POT</v>
          </cell>
        </row>
        <row r="235">
          <cell r="A235" t="str">
            <v>POT</v>
          </cell>
        </row>
        <row r="236">
          <cell r="A236" t="str">
            <v>POU</v>
          </cell>
        </row>
        <row r="237">
          <cell r="A237" t="str">
            <v>PP</v>
          </cell>
        </row>
        <row r="238">
          <cell r="A238" t="str">
            <v>PRI</v>
          </cell>
        </row>
        <row r="239">
          <cell r="A239" t="str">
            <v>PRTE</v>
          </cell>
        </row>
        <row r="240">
          <cell r="A240" t="str">
            <v>PRTL</v>
          </cell>
        </row>
        <row r="241">
          <cell r="A241" t="str">
            <v>PRTN</v>
          </cell>
        </row>
        <row r="242">
          <cell r="A242" t="str">
            <v>PTT</v>
          </cell>
        </row>
        <row r="243">
          <cell r="A243" t="str">
            <v>PTxyz</v>
          </cell>
        </row>
        <row r="244">
          <cell r="A244" t="str">
            <v>PUR</v>
          </cell>
        </row>
        <row r="245">
          <cell r="A245" t="str">
            <v>QMHT</v>
          </cell>
        </row>
        <row r="246">
          <cell r="A246" t="str">
            <v>RAC</v>
          </cell>
        </row>
        <row r="247">
          <cell r="A247" t="str">
            <v>RACK</v>
          </cell>
        </row>
        <row r="248">
          <cell r="A248" t="str">
            <v>RAD</v>
          </cell>
        </row>
        <row r="249">
          <cell r="A249" t="str">
            <v>RAD</v>
          </cell>
        </row>
        <row r="250">
          <cell r="A250" t="str">
            <v>RBS</v>
          </cell>
        </row>
        <row r="251">
          <cell r="A251" t="str">
            <v>RCCF</v>
          </cell>
        </row>
        <row r="252">
          <cell r="A252" t="str">
            <v>REC</v>
          </cell>
        </row>
        <row r="253">
          <cell r="A253" t="str">
            <v>REC</v>
          </cell>
        </row>
        <row r="254">
          <cell r="A254" t="str">
            <v>REP</v>
          </cell>
        </row>
        <row r="255">
          <cell r="A255" t="str">
            <v>RET</v>
          </cell>
        </row>
        <row r="256">
          <cell r="A256" t="str">
            <v>RGT</v>
          </cell>
        </row>
        <row r="257">
          <cell r="A257" t="str">
            <v>RIA</v>
          </cell>
        </row>
        <row r="258">
          <cell r="A258" t="str">
            <v>RID</v>
          </cell>
        </row>
        <row r="259">
          <cell r="A259" t="str">
            <v>RJ</v>
          </cell>
        </row>
        <row r="260">
          <cell r="A260" t="str">
            <v>RMO</v>
          </cell>
        </row>
        <row r="261">
          <cell r="A261" t="str">
            <v>RN</v>
          </cell>
        </row>
        <row r="262">
          <cell r="A262" t="str">
            <v>RP1</v>
          </cell>
        </row>
        <row r="263">
          <cell r="A263" t="str">
            <v>RT</v>
          </cell>
        </row>
        <row r="264">
          <cell r="A264" t="str">
            <v>RTC</v>
          </cell>
        </row>
        <row r="265">
          <cell r="A265" t="str">
            <v>RTP</v>
          </cell>
        </row>
        <row r="266">
          <cell r="A266" t="str">
            <v>RVDF</v>
          </cell>
        </row>
        <row r="267">
          <cell r="A267" t="str">
            <v>SA</v>
          </cell>
        </row>
        <row r="268">
          <cell r="A268" t="str">
            <v>SAT</v>
          </cell>
        </row>
        <row r="269">
          <cell r="A269" t="str">
            <v>SC</v>
          </cell>
        </row>
        <row r="270">
          <cell r="A270" t="str">
            <v>SCN</v>
          </cell>
        </row>
        <row r="271">
          <cell r="A271" t="str">
            <v>SDI</v>
          </cell>
        </row>
        <row r="272">
          <cell r="A272" t="str">
            <v>SEP</v>
          </cell>
        </row>
        <row r="273">
          <cell r="A273" t="str">
            <v>SGV</v>
          </cell>
        </row>
        <row r="274">
          <cell r="A274" t="str">
            <v>SIR</v>
          </cell>
        </row>
        <row r="275">
          <cell r="A275" t="str">
            <v>SMR</v>
          </cell>
        </row>
        <row r="276">
          <cell r="A276" t="str">
            <v>SMT</v>
          </cell>
        </row>
        <row r="277">
          <cell r="A277" t="str">
            <v>SON</v>
          </cell>
        </row>
        <row r="278">
          <cell r="A278" t="str">
            <v>SORB</v>
          </cell>
        </row>
        <row r="279">
          <cell r="A279" t="str">
            <v>SP1</v>
          </cell>
        </row>
        <row r="280">
          <cell r="A280" t="str">
            <v>SP2</v>
          </cell>
        </row>
        <row r="281">
          <cell r="A281" t="str">
            <v>SRV</v>
          </cell>
        </row>
        <row r="282">
          <cell r="A282" t="str">
            <v>SSI</v>
          </cell>
        </row>
        <row r="283">
          <cell r="A283" t="str">
            <v>SST AEP</v>
          </cell>
        </row>
        <row r="284">
          <cell r="A284" t="str">
            <v>SST ECS</v>
          </cell>
        </row>
        <row r="285">
          <cell r="A285" t="str">
            <v>SSTEC</v>
          </cell>
        </row>
        <row r="286">
          <cell r="A286" t="str">
            <v>SSTEG</v>
          </cell>
        </row>
        <row r="287">
          <cell r="A287" t="str">
            <v>SSUE</v>
          </cell>
        </row>
        <row r="288">
          <cell r="A288" t="str">
            <v>SSUI</v>
          </cell>
        </row>
        <row r="289">
          <cell r="A289" t="str">
            <v>STM</v>
          </cell>
        </row>
        <row r="290">
          <cell r="A290" t="str">
            <v>STOP</v>
          </cell>
        </row>
        <row r="291">
          <cell r="A291" t="str">
            <v>STR</v>
          </cell>
        </row>
        <row r="292">
          <cell r="A292" t="str">
            <v>SUR</v>
          </cell>
        </row>
        <row r="293">
          <cell r="A293" t="str">
            <v>SURI</v>
          </cell>
        </row>
        <row r="294">
          <cell r="A294" t="str">
            <v>TC</v>
          </cell>
        </row>
        <row r="295">
          <cell r="A295" t="str">
            <v>TD</v>
          </cell>
        </row>
        <row r="296">
          <cell r="A296" t="str">
            <v>TDHQ</v>
          </cell>
        </row>
        <row r="297">
          <cell r="A297" t="str">
            <v>TDV</v>
          </cell>
        </row>
        <row r="298">
          <cell r="A298" t="str">
            <v>TE</v>
          </cell>
        </row>
        <row r="299">
          <cell r="A299" t="str">
            <v>TEN</v>
          </cell>
        </row>
        <row r="300">
          <cell r="A300" t="str">
            <v>TF</v>
          </cell>
        </row>
        <row r="301">
          <cell r="A301" t="str">
            <v>TFHQ</v>
          </cell>
        </row>
        <row r="302">
          <cell r="A302" t="str">
            <v>TFP</v>
          </cell>
        </row>
        <row r="303">
          <cell r="A303" t="str">
            <v>TGBT</v>
          </cell>
        </row>
        <row r="304">
          <cell r="A304" t="str">
            <v>TGE</v>
          </cell>
        </row>
        <row r="305">
          <cell r="A305" t="str">
            <v>TGS</v>
          </cell>
        </row>
        <row r="306">
          <cell r="A306" t="str">
            <v>TI</v>
          </cell>
        </row>
        <row r="307">
          <cell r="A307" t="str">
            <v>TLD</v>
          </cell>
        </row>
        <row r="308">
          <cell r="A308" t="str">
            <v>TLF</v>
          </cell>
        </row>
        <row r="309">
          <cell r="A309" t="str">
            <v>TMM</v>
          </cell>
        </row>
        <row r="310">
          <cell r="A310" t="str">
            <v>TN</v>
          </cell>
        </row>
        <row r="311">
          <cell r="A311" t="str">
            <v>TPHT</v>
          </cell>
        </row>
        <row r="312">
          <cell r="A312" t="str">
            <v>TQ</v>
          </cell>
        </row>
        <row r="313">
          <cell r="A313" t="str">
            <v>TR</v>
          </cell>
        </row>
        <row r="314">
          <cell r="A314" t="str">
            <v>TR</v>
          </cell>
        </row>
        <row r="315">
          <cell r="A315" t="str">
            <v>TRBT</v>
          </cell>
        </row>
        <row r="316">
          <cell r="A316" t="str">
            <v>TRE</v>
          </cell>
        </row>
        <row r="317">
          <cell r="A317" t="str">
            <v>TRHQ</v>
          </cell>
        </row>
        <row r="318">
          <cell r="A318" t="str">
            <v>TRHT</v>
          </cell>
        </row>
        <row r="319">
          <cell r="A319" t="str">
            <v>TSB</v>
          </cell>
        </row>
        <row r="320">
          <cell r="A320" t="str">
            <v>TSH</v>
          </cell>
        </row>
        <row r="321">
          <cell r="A321" t="str">
            <v>TT</v>
          </cell>
        </row>
        <row r="322">
          <cell r="A322" t="str">
            <v>TTE</v>
          </cell>
        </row>
        <row r="323">
          <cell r="A323" t="str">
            <v>TTH</v>
          </cell>
        </row>
        <row r="324">
          <cell r="A324" t="str">
            <v>TTP</v>
          </cell>
        </row>
        <row r="325">
          <cell r="A325" t="str">
            <v>TV</v>
          </cell>
        </row>
        <row r="326">
          <cell r="A326" t="str">
            <v>TV</v>
          </cell>
        </row>
        <row r="327">
          <cell r="A327" t="str">
            <v>TV</v>
          </cell>
        </row>
        <row r="328">
          <cell r="A328" t="str">
            <v>TVxyz</v>
          </cell>
        </row>
        <row r="329">
          <cell r="A329" t="str">
            <v>TZ</v>
          </cell>
        </row>
        <row r="330">
          <cell r="A330" t="str">
            <v>TZS</v>
          </cell>
        </row>
        <row r="331">
          <cell r="A331" t="str">
            <v>UDD</v>
          </cell>
        </row>
        <row r="332">
          <cell r="A332" t="str">
            <v>UGCIS</v>
          </cell>
        </row>
        <row r="333">
          <cell r="A333" t="str">
            <v>UTA</v>
          </cell>
        </row>
        <row r="334">
          <cell r="A334" t="str">
            <v>UTL</v>
          </cell>
        </row>
        <row r="335">
          <cell r="A335" t="str">
            <v>V2V</v>
          </cell>
        </row>
        <row r="336">
          <cell r="A336" t="str">
            <v>V3V</v>
          </cell>
        </row>
        <row r="337">
          <cell r="A337" t="str">
            <v>V4V</v>
          </cell>
        </row>
        <row r="338">
          <cell r="A338" t="str">
            <v>VANB</v>
          </cell>
        </row>
        <row r="339">
          <cell r="A339" t="str">
            <v>VDB</v>
          </cell>
        </row>
        <row r="340">
          <cell r="A340" t="str">
            <v>VDFe</v>
          </cell>
        </row>
        <row r="341">
          <cell r="A341" t="str">
            <v>VDFn</v>
          </cell>
        </row>
        <row r="342">
          <cell r="A342" t="str">
            <v>VDFs</v>
          </cell>
        </row>
        <row r="343">
          <cell r="A343" t="str">
            <v>VDH</v>
          </cell>
        </row>
        <row r="344">
          <cell r="A344" t="str">
            <v>VDV</v>
          </cell>
        </row>
        <row r="345">
          <cell r="A345" t="str">
            <v>VEC</v>
          </cell>
        </row>
        <row r="346">
          <cell r="A346" t="str">
            <v>VED</v>
          </cell>
        </row>
        <row r="347">
          <cell r="A347" t="str">
            <v>VEDM</v>
          </cell>
        </row>
        <row r="348">
          <cell r="A348" t="str">
            <v>VEN</v>
          </cell>
        </row>
        <row r="349">
          <cell r="A349" t="str">
            <v>VEX</v>
          </cell>
        </row>
        <row r="350">
          <cell r="A350" t="str">
            <v>VEXP</v>
          </cell>
        </row>
        <row r="351">
          <cell r="A351" t="str">
            <v>VID</v>
          </cell>
        </row>
        <row r="352">
          <cell r="A352" t="str">
            <v>VIS</v>
          </cell>
        </row>
        <row r="353">
          <cell r="A353" t="str">
            <v>VM</v>
          </cell>
        </row>
        <row r="354">
          <cell r="A354" t="str">
            <v>VMBPC</v>
          </cell>
        </row>
        <row r="355">
          <cell r="A355" t="str">
            <v>VMC</v>
          </cell>
        </row>
        <row r="356">
          <cell r="A356" t="str">
            <v>VMF</v>
          </cell>
        </row>
        <row r="357">
          <cell r="A357" t="str">
            <v>VOY</v>
          </cell>
        </row>
        <row r="358">
          <cell r="A358" t="str">
            <v>VPD</v>
          </cell>
        </row>
        <row r="359">
          <cell r="A359" t="str">
            <v>VPK</v>
          </cell>
        </row>
        <row r="360">
          <cell r="A360" t="str">
            <v>VPL</v>
          </cell>
        </row>
        <row r="361">
          <cell r="A361" t="str">
            <v>VQL</v>
          </cell>
        </row>
        <row r="362">
          <cell r="A362" t="str">
            <v>VSD</v>
          </cell>
        </row>
        <row r="363">
          <cell r="A363" t="str">
            <v>VTF</v>
          </cell>
        </row>
        <row r="364">
          <cell r="A364" t="str">
            <v>VV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touche A4"/>
      <sheetName val="ParamétrageBACnet"/>
      <sheetName val="DétailEquipType"/>
      <sheetName val="ListeEquipements"/>
      <sheetName val="RecapEquipements"/>
      <sheetName val="RecapNbPoints"/>
      <sheetName val="Transcodage"/>
      <sheetName val="ListeAdressesIP"/>
      <sheetName val="DescriptionModulesAutomates"/>
      <sheetName val="sondes"/>
      <sheetName val="Terminaux"/>
      <sheetName val="Verif terminaux"/>
      <sheetName val="RecapTerminaux"/>
      <sheetName val="ListingCFO"/>
      <sheetName val="legen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4">
          <cell r="A4" t="str">
            <v>ARR</v>
          </cell>
        </row>
        <row r="5">
          <cell r="A5" t="str">
            <v>ATA</v>
          </cell>
        </row>
        <row r="6">
          <cell r="A6" t="str">
            <v>BACG</v>
          </cell>
        </row>
        <row r="7">
          <cell r="A7" t="str">
            <v>BATE</v>
          </cell>
        </row>
        <row r="8">
          <cell r="A8" t="str">
            <v>BDC</v>
          </cell>
        </row>
        <row r="9">
          <cell r="A9" t="str">
            <v>BDV</v>
          </cell>
        </row>
        <row r="10">
          <cell r="A10" t="str">
            <v>CHOC</v>
          </cell>
        </row>
        <row r="11">
          <cell r="A11" t="str">
            <v>CIRC</v>
          </cell>
        </row>
        <row r="12">
          <cell r="A12" t="str">
            <v>CO2</v>
          </cell>
        </row>
        <row r="13">
          <cell r="A13" t="str">
            <v>COMUT</v>
          </cell>
        </row>
        <row r="14">
          <cell r="A14" t="str">
            <v>CONO</v>
          </cell>
        </row>
        <row r="15">
          <cell r="A15" t="str">
            <v>CTA</v>
          </cell>
        </row>
        <row r="16">
          <cell r="A16" t="str">
            <v>CTAGF</v>
          </cell>
        </row>
        <row r="17">
          <cell r="A17" t="str">
            <v>CVC</v>
          </cell>
        </row>
        <row r="18">
          <cell r="A18" t="str">
            <v>CVCINV</v>
          </cell>
        </row>
        <row r="19">
          <cell r="A19" t="str">
            <v>DAD</v>
          </cell>
        </row>
        <row r="20">
          <cell r="A20" t="str">
            <v>DBT</v>
          </cell>
        </row>
        <row r="21">
          <cell r="A21" t="str">
            <v>DECON</v>
          </cell>
        </row>
        <row r="22">
          <cell r="A22" t="str">
            <v>DES</v>
          </cell>
        </row>
        <row r="23">
          <cell r="A23" t="str">
            <v>DFT</v>
          </cell>
        </row>
        <row r="24">
          <cell r="A24" t="str">
            <v>ECH</v>
          </cell>
        </row>
        <row r="25">
          <cell r="A25" t="str">
            <v>ECL</v>
          </cell>
        </row>
        <row r="26">
          <cell r="A26" t="str">
            <v>EFS</v>
          </cell>
        </row>
        <row r="27">
          <cell r="A27" t="str">
            <v>EFSG</v>
          </cell>
        </row>
        <row r="28">
          <cell r="A28" t="str">
            <v>EFT</v>
          </cell>
        </row>
        <row r="29">
          <cell r="A29" t="str">
            <v>CP</v>
          </cell>
        </row>
        <row r="30">
          <cell r="A30" t="str">
            <v>FLT</v>
          </cell>
        </row>
        <row r="31">
          <cell r="A31" t="str">
            <v>GEL</v>
          </cell>
        </row>
        <row r="32">
          <cell r="A32" t="str">
            <v>GF</v>
          </cell>
        </row>
        <row r="33">
          <cell r="A33" t="str">
            <v>GMP</v>
          </cell>
        </row>
        <row r="34">
          <cell r="A34" t="str">
            <v>SEP</v>
          </cell>
        </row>
        <row r="35">
          <cell r="A35" t="str">
            <v>INV</v>
          </cell>
        </row>
        <row r="36">
          <cell r="A36" t="str">
            <v>IS</v>
          </cell>
        </row>
        <row r="37">
          <cell r="A37" t="str">
            <v>LZS</v>
          </cell>
        </row>
        <row r="38">
          <cell r="A38" t="str">
            <v>PEO</v>
          </cell>
        </row>
        <row r="39">
          <cell r="A39" t="str">
            <v>PARAF</v>
          </cell>
        </row>
        <row r="40">
          <cell r="A40" t="str">
            <v>PDT</v>
          </cell>
        </row>
        <row r="41">
          <cell r="A41" t="str">
            <v>PDZ</v>
          </cell>
        </row>
        <row r="42">
          <cell r="A42" t="str">
            <v>PECS</v>
          </cell>
        </row>
        <row r="43">
          <cell r="A43" t="str">
            <v>PLRV</v>
          </cell>
        </row>
        <row r="44">
          <cell r="A44" t="str">
            <v>PMP</v>
          </cell>
        </row>
        <row r="45">
          <cell r="A45" t="str">
            <v>PMPEC</v>
          </cell>
        </row>
        <row r="46">
          <cell r="A46" t="str">
            <v>PMPECS</v>
          </cell>
        </row>
        <row r="47">
          <cell r="A47" t="str">
            <v>PMPEG</v>
          </cell>
        </row>
        <row r="48">
          <cell r="A48" t="str">
            <v>PMPRE</v>
          </cell>
        </row>
        <row r="49">
          <cell r="A49" t="str">
            <v>PSL</v>
          </cell>
        </row>
        <row r="50">
          <cell r="A50" t="str">
            <v>PT</v>
          </cell>
        </row>
        <row r="51">
          <cell r="A51" t="str">
            <v>RAC</v>
          </cell>
        </row>
        <row r="52">
          <cell r="A52" t="str">
            <v>RACH</v>
          </cell>
        </row>
        <row r="53">
          <cell r="A53" t="str">
            <v>RAD</v>
          </cell>
        </row>
        <row r="54">
          <cell r="A54" t="str">
            <v>SEP</v>
          </cell>
        </row>
        <row r="55">
          <cell r="A55" t="str">
            <v>SMR</v>
          </cell>
        </row>
        <row r="56">
          <cell r="A56" t="str">
            <v>SOR</v>
          </cell>
        </row>
        <row r="57">
          <cell r="A57" t="str">
            <v>SSERVICE</v>
          </cell>
        </row>
        <row r="58">
          <cell r="A58" t="str">
            <v>SSTP</v>
          </cell>
        </row>
        <row r="59">
          <cell r="A59" t="str">
            <v>SSTTFP</v>
          </cell>
        </row>
        <row r="60">
          <cell r="A60" t="str">
            <v>STR</v>
          </cell>
        </row>
        <row r="61">
          <cell r="A61" t="str">
            <v>SUR</v>
          </cell>
        </row>
        <row r="62">
          <cell r="A62" t="str">
            <v>SURI</v>
          </cell>
        </row>
        <row r="63">
          <cell r="A63" t="str">
            <v>TE</v>
          </cell>
        </row>
        <row r="64">
          <cell r="A64" t="str">
            <v>TFP</v>
          </cell>
        </row>
        <row r="65">
          <cell r="A65" t="str">
            <v>TRIAC</v>
          </cell>
        </row>
        <row r="66">
          <cell r="A66" t="str">
            <v>TT</v>
          </cell>
        </row>
        <row r="67">
          <cell r="A67" t="str">
            <v>TTE</v>
          </cell>
        </row>
        <row r="68">
          <cell r="A68" t="str">
            <v>V2V</v>
          </cell>
        </row>
        <row r="69">
          <cell r="A69" t="str">
            <v>V3V</v>
          </cell>
        </row>
        <row r="70">
          <cell r="A70" t="str">
            <v>V6V</v>
          </cell>
        </row>
        <row r="71">
          <cell r="A71" t="str">
            <v>VEC</v>
          </cell>
        </row>
        <row r="72">
          <cell r="A72" t="str">
            <v>VEN</v>
          </cell>
        </row>
        <row r="73">
          <cell r="A73" t="str">
            <v>VEX</v>
          </cell>
        </row>
        <row r="74">
          <cell r="A74" t="str">
            <v>VMC</v>
          </cell>
        </row>
        <row r="75">
          <cell r="A75" t="str">
            <v>VMF</v>
          </cell>
        </row>
        <row r="76">
          <cell r="A76" t="str">
            <v>VP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PROUST Stephane [EIFFAGE ENERGIE SYSTEMES]" id="{A42C5130-9A2D-4A81-A0BF-28D31CDDF532}" userId="S::sproust@eiffage.com::b5fa6ca6-f537-4452-81d4-e38ce781a588" providerId="AD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23" dT="2025-10-22T16:19:31.38" personId="{A42C5130-9A2D-4A81-A0BF-28D31CDDF532}" id="{B52A1DA8-62DA-4D24-876D-25C58B2C763F}">
    <text>Par défaut doit être 001, 002 si pompe double</text>
  </threadedComment>
  <threadedComment ref="D24" dT="2025-10-22T16:19:31.38" personId="{A42C5130-9A2D-4A81-A0BF-28D31CDDF532}" id="{B891BB78-6C27-4EE8-8266-A701FC4FC9DA}">
    <text>Par défaut doit être 001, 002 si pompe double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7.bin"/><Relationship Id="rId5" Type="http://schemas.microsoft.com/office/2017/10/relationships/threadedComment" Target="../threadedComments/threadedComment1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Q25"/>
  <sheetViews>
    <sheetView topLeftCell="A4" zoomScaleNormal="100" workbookViewId="0">
      <selection activeCell="F26" sqref="F26"/>
    </sheetView>
  </sheetViews>
  <sheetFormatPr baseColWidth="10" defaultColWidth="11.42578125" defaultRowHeight="15" x14ac:dyDescent="0.25"/>
  <cols>
    <col min="2" max="2" width="19" customWidth="1"/>
    <col min="3" max="3" width="19" style="81" customWidth="1"/>
    <col min="4" max="4" width="29.28515625" style="81" customWidth="1"/>
    <col min="5" max="5" width="29.28515625" customWidth="1"/>
    <col min="6" max="6" width="89.5703125" customWidth="1"/>
  </cols>
  <sheetData>
    <row r="1" spans="1:17" s="115" customFormat="1" ht="15.75" thickBot="1" x14ac:dyDescent="0.3">
      <c r="A1" s="114"/>
      <c r="C1" s="116"/>
      <c r="D1" s="116"/>
      <c r="J1" s="117"/>
      <c r="L1" s="118"/>
      <c r="N1" s="117"/>
    </row>
    <row r="2" spans="1:17" s="115" customFormat="1" ht="30" customHeight="1" x14ac:dyDescent="0.25">
      <c r="A2" s="114"/>
      <c r="B2" s="201" t="s">
        <v>409</v>
      </c>
      <c r="C2" s="202"/>
      <c r="D2" s="202"/>
      <c r="E2" s="202"/>
      <c r="F2" s="203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</row>
    <row r="3" spans="1:17" s="115" customFormat="1" ht="30" customHeight="1" thickBot="1" x14ac:dyDescent="0.3">
      <c r="A3" s="114"/>
      <c r="B3" s="204" t="s">
        <v>401</v>
      </c>
      <c r="C3" s="205"/>
      <c r="D3" s="205"/>
      <c r="E3" s="205"/>
      <c r="F3" s="206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</row>
    <row r="4" spans="1:17" s="115" customFormat="1" ht="30" customHeight="1" x14ac:dyDescent="0.25">
      <c r="A4" s="114"/>
      <c r="B4" s="120"/>
      <c r="C4" s="120"/>
      <c r="D4" s="120"/>
      <c r="E4" s="120"/>
      <c r="F4" s="120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</row>
    <row r="5" spans="1:17" s="115" customFormat="1" ht="30" customHeight="1" x14ac:dyDescent="0.25">
      <c r="A5" s="114"/>
      <c r="B5" s="207" t="s">
        <v>481</v>
      </c>
      <c r="C5" s="207"/>
      <c r="D5" s="207"/>
      <c r="E5" s="207"/>
      <c r="F5" s="207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</row>
    <row r="6" spans="1:17" s="115" customFormat="1" x14ac:dyDescent="0.25">
      <c r="A6" s="114"/>
      <c r="C6" s="116"/>
      <c r="D6" s="116"/>
      <c r="J6" s="117"/>
      <c r="L6" s="118"/>
      <c r="N6" s="117"/>
    </row>
    <row r="7" spans="1:17" s="115" customFormat="1" x14ac:dyDescent="0.25">
      <c r="A7" s="114"/>
      <c r="C7" s="116"/>
      <c r="D7" s="116"/>
      <c r="J7" s="117"/>
      <c r="L7" s="118"/>
      <c r="N7" s="117"/>
    </row>
    <row r="8" spans="1:17" ht="15" customHeight="1" x14ac:dyDescent="0.25">
      <c r="B8" s="184" t="s">
        <v>571</v>
      </c>
      <c r="C8" s="185" t="s">
        <v>572</v>
      </c>
      <c r="D8" s="185" t="s">
        <v>573</v>
      </c>
      <c r="E8" s="184" t="s">
        <v>574</v>
      </c>
      <c r="F8" s="184" t="s">
        <v>575</v>
      </c>
    </row>
    <row r="9" spans="1:17" x14ac:dyDescent="0.25">
      <c r="B9" s="121" t="s">
        <v>402</v>
      </c>
      <c r="C9" s="122">
        <v>45821</v>
      </c>
      <c r="D9" s="123" t="s">
        <v>403</v>
      </c>
      <c r="E9" s="121"/>
      <c r="F9" s="121"/>
    </row>
    <row r="10" spans="1:17" x14ac:dyDescent="0.25">
      <c r="B10" s="121" t="s">
        <v>404</v>
      </c>
      <c r="C10" s="122">
        <v>45828</v>
      </c>
      <c r="D10" s="123" t="s">
        <v>403</v>
      </c>
      <c r="E10" s="121"/>
      <c r="F10" s="121" t="s">
        <v>412</v>
      </c>
    </row>
    <row r="11" spans="1:17" x14ac:dyDescent="0.25">
      <c r="B11" s="121" t="s">
        <v>406</v>
      </c>
      <c r="C11" s="122">
        <v>45846</v>
      </c>
      <c r="D11" s="123" t="s">
        <v>403</v>
      </c>
      <c r="E11" s="121"/>
      <c r="F11" s="121" t="s">
        <v>413</v>
      </c>
    </row>
    <row r="12" spans="1:17" x14ac:dyDescent="0.25">
      <c r="B12" s="121" t="s">
        <v>408</v>
      </c>
      <c r="C12" s="122">
        <v>45883</v>
      </c>
      <c r="D12" s="123" t="s">
        <v>403</v>
      </c>
      <c r="E12" s="121"/>
      <c r="F12" s="121" t="s">
        <v>407</v>
      </c>
    </row>
    <row r="13" spans="1:17" x14ac:dyDescent="0.25">
      <c r="B13" s="121" t="s">
        <v>410</v>
      </c>
      <c r="C13" s="122">
        <v>45887</v>
      </c>
      <c r="D13" s="123" t="s">
        <v>403</v>
      </c>
      <c r="E13" s="121"/>
      <c r="F13" s="121" t="s">
        <v>414</v>
      </c>
    </row>
    <row r="14" spans="1:17" x14ac:dyDescent="0.25">
      <c r="B14" s="121" t="s">
        <v>411</v>
      </c>
      <c r="C14" s="122">
        <v>45903</v>
      </c>
      <c r="D14" s="123" t="s">
        <v>403</v>
      </c>
      <c r="E14" s="121"/>
      <c r="F14" s="121" t="s">
        <v>405</v>
      </c>
    </row>
    <row r="15" spans="1:17" x14ac:dyDescent="0.25">
      <c r="B15" s="121" t="s">
        <v>416</v>
      </c>
      <c r="C15" s="122">
        <v>45904</v>
      </c>
      <c r="D15" s="123" t="s">
        <v>403</v>
      </c>
      <c r="E15" s="121"/>
      <c r="F15" s="121" t="s">
        <v>417</v>
      </c>
    </row>
    <row r="16" spans="1:17" x14ac:dyDescent="0.25">
      <c r="B16" s="121" t="s">
        <v>453</v>
      </c>
      <c r="C16" s="122">
        <v>45912</v>
      </c>
      <c r="D16" s="123" t="s">
        <v>403</v>
      </c>
      <c r="E16" s="121"/>
      <c r="F16" s="121" t="s">
        <v>454</v>
      </c>
    </row>
    <row r="17" spans="2:6" ht="30" x14ac:dyDescent="0.25">
      <c r="B17" s="121" t="s">
        <v>473</v>
      </c>
      <c r="C17" s="122">
        <v>45945</v>
      </c>
      <c r="D17" s="123" t="s">
        <v>403</v>
      </c>
      <c r="E17" s="121"/>
      <c r="F17" s="121" t="s">
        <v>485</v>
      </c>
    </row>
    <row r="18" spans="2:6" x14ac:dyDescent="0.25">
      <c r="B18" s="121" t="s">
        <v>539</v>
      </c>
      <c r="C18" s="122">
        <v>45957</v>
      </c>
      <c r="D18" s="123" t="s">
        <v>403</v>
      </c>
      <c r="E18" s="121"/>
      <c r="F18" s="121" t="s">
        <v>548</v>
      </c>
    </row>
    <row r="19" spans="2:6" x14ac:dyDescent="0.25">
      <c r="B19" s="121" t="s">
        <v>557</v>
      </c>
      <c r="C19" s="122">
        <v>45968</v>
      </c>
      <c r="D19" s="123" t="s">
        <v>403</v>
      </c>
      <c r="E19" s="121"/>
      <c r="F19" s="121" t="s">
        <v>562</v>
      </c>
    </row>
    <row r="20" spans="2:6" x14ac:dyDescent="0.25">
      <c r="B20" s="121" t="s">
        <v>564</v>
      </c>
      <c r="C20" s="122">
        <v>45974</v>
      </c>
      <c r="D20" s="123" t="s">
        <v>403</v>
      </c>
      <c r="E20" s="121"/>
      <c r="F20" s="121" t="s">
        <v>563</v>
      </c>
    </row>
    <row r="21" spans="2:6" ht="15" customHeight="1" x14ac:dyDescent="0.25">
      <c r="B21" s="121" t="s">
        <v>576</v>
      </c>
      <c r="C21" s="122">
        <v>45986</v>
      </c>
      <c r="D21" s="123" t="s">
        <v>403</v>
      </c>
      <c r="E21" s="121"/>
      <c r="F21" s="121" t="s">
        <v>581</v>
      </c>
    </row>
    <row r="22" spans="2:6" x14ac:dyDescent="0.25">
      <c r="B22" s="121" t="s">
        <v>586</v>
      </c>
      <c r="C22" s="122">
        <v>45996</v>
      </c>
      <c r="D22" s="123" t="s">
        <v>403</v>
      </c>
      <c r="E22" s="121"/>
      <c r="F22" s="121" t="s">
        <v>587</v>
      </c>
    </row>
    <row r="23" spans="2:6" x14ac:dyDescent="0.25">
      <c r="B23" s="121" t="s">
        <v>588</v>
      </c>
      <c r="C23" s="122">
        <v>45999</v>
      </c>
      <c r="D23" s="123" t="s">
        <v>403</v>
      </c>
      <c r="E23" s="121"/>
      <c r="F23" s="121" t="s">
        <v>589</v>
      </c>
    </row>
    <row r="24" spans="2:6" x14ac:dyDescent="0.25">
      <c r="B24" s="121" t="s">
        <v>593</v>
      </c>
      <c r="C24" s="122">
        <v>46001</v>
      </c>
      <c r="D24" s="123" t="s">
        <v>403</v>
      </c>
      <c r="E24" s="121"/>
      <c r="F24" s="121" t="s">
        <v>594</v>
      </c>
    </row>
    <row r="25" spans="2:6" x14ac:dyDescent="0.25">
      <c r="B25" s="121" t="s">
        <v>595</v>
      </c>
      <c r="C25" s="122">
        <v>46006</v>
      </c>
      <c r="D25" s="123" t="s">
        <v>403</v>
      </c>
      <c r="E25" s="121"/>
      <c r="F25" s="121" t="s">
        <v>596</v>
      </c>
    </row>
  </sheetData>
  <mergeCells count="3">
    <mergeCell ref="B2:F2"/>
    <mergeCell ref="B3:F3"/>
    <mergeCell ref="B5:F5"/>
  </mergeCells>
  <conditionalFormatting sqref="J1:J7 N1:N7">
    <cfRule type="cellIs" dxfId="318" priority="1" operator="equal">
      <formula>3</formula>
    </cfRule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"/>
  <dimension ref="A1:Q33"/>
  <sheetViews>
    <sheetView zoomScale="70" zoomScaleNormal="70" workbookViewId="0">
      <selection sqref="A1:A1048576"/>
    </sheetView>
  </sheetViews>
  <sheetFormatPr baseColWidth="10" defaultRowHeight="15" x14ac:dyDescent="0.25"/>
  <cols>
    <col min="1" max="1" width="5" style="3" customWidth="1"/>
    <col min="2" max="3" width="15" customWidth="1"/>
    <col min="5" max="5" width="14.7109375" customWidth="1"/>
    <col min="9" max="9" width="64.28515625" customWidth="1"/>
    <col min="10" max="10" width="69.42578125" customWidth="1"/>
    <col min="11" max="11" width="104" customWidth="1"/>
    <col min="12" max="12" width="13.140625" style="11" customWidth="1"/>
    <col min="13" max="13" width="11.42578125" style="11"/>
    <col min="14" max="14" width="22.28515625" style="11" customWidth="1"/>
    <col min="15" max="15" width="13.140625" customWidth="1"/>
    <col min="17" max="17" width="20.85546875" customWidth="1"/>
  </cols>
  <sheetData>
    <row r="1" spans="1:17" s="3" customFormat="1" ht="26.25" x14ac:dyDescent="0.4">
      <c r="B1" s="5" t="s">
        <v>355</v>
      </c>
      <c r="D1" s="5"/>
      <c r="H1" s="5" t="s">
        <v>106</v>
      </c>
      <c r="L1" s="4"/>
      <c r="M1" s="4"/>
      <c r="N1" s="4"/>
      <c r="Q1"/>
    </row>
    <row r="2" spans="1:17" s="3" customFormat="1" x14ac:dyDescent="0.25">
      <c r="L2" s="4"/>
      <c r="M2" s="4"/>
      <c r="N2" s="4"/>
      <c r="Q2"/>
    </row>
    <row r="3" spans="1:17" s="3" customFormat="1" ht="28.5" customHeight="1" x14ac:dyDescent="0.2">
      <c r="A3" s="211" t="s">
        <v>565</v>
      </c>
      <c r="B3" s="216" t="s">
        <v>17</v>
      </c>
      <c r="C3" s="12" t="s">
        <v>12</v>
      </c>
      <c r="D3" s="219" t="s">
        <v>13</v>
      </c>
      <c r="E3" s="220"/>
      <c r="F3" s="220"/>
      <c r="G3" s="220"/>
      <c r="H3" s="221"/>
      <c r="I3" s="222" t="s">
        <v>482</v>
      </c>
      <c r="J3" s="224" t="s">
        <v>10</v>
      </c>
      <c r="K3" s="222" t="s">
        <v>483</v>
      </c>
      <c r="L3" s="236" t="s">
        <v>14</v>
      </c>
      <c r="M3" s="210" t="s">
        <v>19</v>
      </c>
      <c r="N3" s="210" t="s">
        <v>20</v>
      </c>
      <c r="O3" s="210" t="s">
        <v>21</v>
      </c>
      <c r="P3" s="210" t="s">
        <v>22</v>
      </c>
      <c r="Q3" s="214" t="s">
        <v>550</v>
      </c>
    </row>
    <row r="4" spans="1:17" s="3" customFormat="1" ht="15" customHeight="1" x14ac:dyDescent="0.2">
      <c r="A4" s="212"/>
      <c r="B4" s="217"/>
      <c r="C4" s="228" t="s">
        <v>27</v>
      </c>
      <c r="D4" s="230" t="s">
        <v>8</v>
      </c>
      <c r="E4" s="230" t="s">
        <v>9</v>
      </c>
      <c r="F4" s="232" t="s">
        <v>15</v>
      </c>
      <c r="G4" s="233"/>
      <c r="H4" s="208" t="s">
        <v>16</v>
      </c>
      <c r="I4" s="222"/>
      <c r="J4" s="224"/>
      <c r="K4" s="226"/>
      <c r="L4" s="237"/>
      <c r="M4" s="210"/>
      <c r="N4" s="210"/>
      <c r="O4" s="210"/>
      <c r="P4" s="210"/>
      <c r="Q4" s="215"/>
    </row>
    <row r="5" spans="1:17" ht="15" customHeight="1" x14ac:dyDescent="0.25">
      <c r="A5" s="213"/>
      <c r="B5" s="217"/>
      <c r="C5" s="228"/>
      <c r="D5" s="235"/>
      <c r="E5" s="235"/>
      <c r="F5" s="9" t="s">
        <v>10</v>
      </c>
      <c r="G5" s="9" t="s">
        <v>11</v>
      </c>
      <c r="H5" s="234"/>
      <c r="I5" s="223"/>
      <c r="J5" s="225"/>
      <c r="K5" s="227"/>
      <c r="L5" s="238"/>
      <c r="M5" s="236"/>
      <c r="N5" s="236"/>
      <c r="O5" s="236"/>
      <c r="P5" s="236"/>
      <c r="Q5" s="177" t="s">
        <v>552</v>
      </c>
    </row>
    <row r="6" spans="1:17" x14ac:dyDescent="0.25">
      <c r="A6" s="3" t="s">
        <v>566</v>
      </c>
      <c r="B6" s="83" t="s">
        <v>106</v>
      </c>
      <c r="C6" s="85" t="s">
        <v>28</v>
      </c>
      <c r="D6" s="74" t="s">
        <v>106</v>
      </c>
      <c r="E6" s="85" t="s">
        <v>28</v>
      </c>
      <c r="F6" s="74" t="s">
        <v>288</v>
      </c>
      <c r="G6" s="74"/>
      <c r="H6" s="74" t="s">
        <v>7</v>
      </c>
      <c r="I6" s="127" t="str">
        <f t="shared" ref="I6:I16" si="0">CONCATENATE("SITE-BAT-NIV-ZONE-METIER-",B6,"-",C6,"-",D6,"-",E6,"-",F6,IF(G6="","","."),G6,"-",H6)</f>
        <v>SITE-BAT-NIV-ZONE-METIER-CPT-XXX-CPT-XXX-GAZ-TCP</v>
      </c>
      <c r="J6" s="102" t="s">
        <v>289</v>
      </c>
      <c r="K6" s="130" t="str">
        <f t="shared" ref="K6:K16" si="1">CONCATENATE("SITE-BAT-NIV-ZONE-METIER-",B6,"-",C6," - ",J6)</f>
        <v>SITE-BAT-NIV-ZONE-METIER-CPT-XXX - Compteur Gaz</v>
      </c>
      <c r="L6" s="64"/>
      <c r="M6" s="64"/>
      <c r="N6" s="64"/>
      <c r="O6" s="67">
        <v>1</v>
      </c>
      <c r="P6" s="6" t="s">
        <v>359</v>
      </c>
      <c r="Q6" s="175" t="s">
        <v>551</v>
      </c>
    </row>
    <row r="7" spans="1:17" x14ac:dyDescent="0.25">
      <c r="A7" s="3" t="s">
        <v>566</v>
      </c>
      <c r="B7" s="74" t="s">
        <v>106</v>
      </c>
      <c r="C7" s="85" t="s">
        <v>28</v>
      </c>
      <c r="D7" s="84" t="s">
        <v>106</v>
      </c>
      <c r="E7" s="85" t="s">
        <v>28</v>
      </c>
      <c r="F7" s="74" t="s">
        <v>219</v>
      </c>
      <c r="G7" s="74"/>
      <c r="H7" s="74" t="s">
        <v>7</v>
      </c>
      <c r="I7" s="127" t="str">
        <f t="shared" si="0"/>
        <v>SITE-BAT-NIV-ZONE-METIER-CPT-XXX-CPT-XXX-ECS-TCP</v>
      </c>
      <c r="J7" s="102" t="s">
        <v>461</v>
      </c>
      <c r="K7" s="130" t="str">
        <f t="shared" si="1"/>
        <v>SITE-BAT-NIV-ZONE-METIER-CPT-XXX - Compteur Eau Chaude Sanitaire</v>
      </c>
      <c r="L7" s="64"/>
      <c r="M7" s="64"/>
      <c r="N7" s="64"/>
      <c r="O7" s="67">
        <v>1</v>
      </c>
      <c r="P7" s="6" t="s">
        <v>359</v>
      </c>
      <c r="Q7" s="175" t="s">
        <v>551</v>
      </c>
    </row>
    <row r="8" spans="1:17" x14ac:dyDescent="0.25">
      <c r="A8" s="3" t="s">
        <v>566</v>
      </c>
      <c r="B8" s="74" t="s">
        <v>106</v>
      </c>
      <c r="C8" s="85" t="s">
        <v>28</v>
      </c>
      <c r="D8" s="84" t="s">
        <v>106</v>
      </c>
      <c r="E8" s="85" t="s">
        <v>28</v>
      </c>
      <c r="F8" s="74" t="s">
        <v>307</v>
      </c>
      <c r="G8" s="74"/>
      <c r="H8" s="74" t="s">
        <v>7</v>
      </c>
      <c r="I8" s="127" t="str">
        <f t="shared" si="0"/>
        <v>SITE-BAT-NIV-ZONE-METIER-CPT-XXX-CPT-XXX-EFA-TCP</v>
      </c>
      <c r="J8" s="102" t="s">
        <v>460</v>
      </c>
      <c r="K8" s="130" t="str">
        <f t="shared" si="1"/>
        <v>SITE-BAT-NIV-ZONE-METIER-CPT-XXX - Compteur Eau Froide Adoucie</v>
      </c>
      <c r="L8" s="64"/>
      <c r="M8" s="64"/>
      <c r="N8" s="64"/>
      <c r="O8" s="67">
        <v>1</v>
      </c>
      <c r="P8" s="6" t="s">
        <v>359</v>
      </c>
      <c r="Q8" s="175" t="s">
        <v>551</v>
      </c>
    </row>
    <row r="9" spans="1:17" x14ac:dyDescent="0.25">
      <c r="A9" s="3" t="s">
        <v>569</v>
      </c>
      <c r="B9" s="74" t="s">
        <v>106</v>
      </c>
      <c r="C9" s="85" t="s">
        <v>28</v>
      </c>
      <c r="D9" s="84" t="s">
        <v>106</v>
      </c>
      <c r="E9" s="85" t="s">
        <v>28</v>
      </c>
      <c r="F9" s="74" t="s">
        <v>198</v>
      </c>
      <c r="G9" s="74" t="s">
        <v>183</v>
      </c>
      <c r="H9" s="74" t="s">
        <v>7</v>
      </c>
      <c r="I9" s="127" t="str">
        <f t="shared" si="0"/>
        <v>SITE-BAT-NIV-ZONE-METIER-CPT-XXX-CPT-XXX-REJ.GEO-TCP</v>
      </c>
      <c r="J9" s="102" t="s">
        <v>462</v>
      </c>
      <c r="K9" s="130" t="str">
        <f t="shared" si="1"/>
        <v>SITE-BAT-NIV-ZONE-METIER-CPT-XXX - Comptage Volume  D'Eau</v>
      </c>
      <c r="L9" s="77"/>
      <c r="M9" s="77"/>
      <c r="N9" s="77"/>
      <c r="O9" s="67">
        <v>1</v>
      </c>
      <c r="P9" s="6" t="s">
        <v>359</v>
      </c>
      <c r="Q9" s="175" t="s">
        <v>551</v>
      </c>
    </row>
    <row r="10" spans="1:17" x14ac:dyDescent="0.25">
      <c r="A10" s="3" t="s">
        <v>566</v>
      </c>
      <c r="B10" s="74" t="s">
        <v>106</v>
      </c>
      <c r="C10" s="85" t="s">
        <v>28</v>
      </c>
      <c r="D10" s="84" t="s">
        <v>106</v>
      </c>
      <c r="E10" s="85" t="s">
        <v>28</v>
      </c>
      <c r="F10" s="74" t="s">
        <v>266</v>
      </c>
      <c r="G10" s="74"/>
      <c r="H10" s="74" t="s">
        <v>7</v>
      </c>
      <c r="I10" s="127" t="str">
        <f t="shared" si="0"/>
        <v>SITE-BAT-NIV-ZONE-METIER-CPT-XXX-CPT-XXX-EFS-TCP</v>
      </c>
      <c r="J10" s="102" t="s">
        <v>463</v>
      </c>
      <c r="K10" s="130" t="str">
        <f t="shared" si="1"/>
        <v>SITE-BAT-NIV-ZONE-METIER-CPT-XXX - Compteur Aeau Froide Sanitaire</v>
      </c>
      <c r="L10" s="77"/>
      <c r="M10" s="77"/>
      <c r="N10" s="77"/>
      <c r="O10" s="67">
        <v>1</v>
      </c>
      <c r="P10" s="6" t="s">
        <v>359</v>
      </c>
      <c r="Q10" s="175" t="s">
        <v>551</v>
      </c>
    </row>
    <row r="11" spans="1:17" x14ac:dyDescent="0.25">
      <c r="A11" s="3" t="s">
        <v>566</v>
      </c>
      <c r="B11" s="74" t="s">
        <v>106</v>
      </c>
      <c r="C11" s="85" t="s">
        <v>28</v>
      </c>
      <c r="D11" s="84" t="s">
        <v>106</v>
      </c>
      <c r="E11" s="85" t="s">
        <v>28</v>
      </c>
      <c r="F11" s="74" t="s">
        <v>267</v>
      </c>
      <c r="G11" s="74"/>
      <c r="H11" s="74" t="s">
        <v>7</v>
      </c>
      <c r="I11" s="127" t="str">
        <f t="shared" si="0"/>
        <v>SITE-BAT-NIV-ZONE-METIER-CPT-XXX-CPT-XXX-INC-TCP</v>
      </c>
      <c r="J11" s="102" t="s">
        <v>464</v>
      </c>
      <c r="K11" s="130" t="str">
        <f t="shared" si="1"/>
        <v>SITE-BAT-NIV-ZONE-METIER-CPT-XXX - Compteur Eau Froide Incendie</v>
      </c>
      <c r="L11" s="77"/>
      <c r="M11" s="77"/>
      <c r="N11" s="77"/>
      <c r="O11" s="67">
        <v>1</v>
      </c>
      <c r="P11" s="6" t="s">
        <v>359</v>
      </c>
      <c r="Q11" s="175" t="s">
        <v>551</v>
      </c>
    </row>
    <row r="12" spans="1:17" x14ac:dyDescent="0.25">
      <c r="A12" s="3" t="s">
        <v>566</v>
      </c>
      <c r="B12" s="74" t="s">
        <v>106</v>
      </c>
      <c r="C12" s="85" t="s">
        <v>28</v>
      </c>
      <c r="D12" s="84" t="s">
        <v>106</v>
      </c>
      <c r="E12" s="85" t="s">
        <v>28</v>
      </c>
      <c r="F12" s="74" t="s">
        <v>310</v>
      </c>
      <c r="G12" s="74"/>
      <c r="H12" s="74" t="s">
        <v>7</v>
      </c>
      <c r="I12" s="127" t="str">
        <f t="shared" si="0"/>
        <v>SITE-BAT-NIV-ZONE-METIER-CPT-XXX-CPT-XXX-RIA-TCP</v>
      </c>
      <c r="J12" s="102" t="s">
        <v>465</v>
      </c>
      <c r="K12" s="130" t="str">
        <f t="shared" si="1"/>
        <v>SITE-BAT-NIV-ZONE-METIER-CPT-XXX - Compteur Eau Robinet Incendie Armé</v>
      </c>
      <c r="L12" s="77"/>
      <c r="M12" s="77"/>
      <c r="N12" s="77"/>
      <c r="O12" s="67">
        <v>1</v>
      </c>
      <c r="P12" s="6" t="s">
        <v>359</v>
      </c>
      <c r="Q12" s="175" t="s">
        <v>551</v>
      </c>
    </row>
    <row r="13" spans="1:17" x14ac:dyDescent="0.25">
      <c r="A13" s="3" t="s">
        <v>566</v>
      </c>
      <c r="B13" s="74" t="s">
        <v>106</v>
      </c>
      <c r="C13" s="85" t="s">
        <v>28</v>
      </c>
      <c r="D13" s="84" t="s">
        <v>106</v>
      </c>
      <c r="E13" s="85" t="s">
        <v>28</v>
      </c>
      <c r="F13" s="74" t="s">
        <v>275</v>
      </c>
      <c r="G13" s="74"/>
      <c r="H13" s="74" t="s">
        <v>7</v>
      </c>
      <c r="I13" s="127" t="str">
        <f t="shared" si="0"/>
        <v>SITE-BAT-NIV-ZONE-METIER-CPT-XXX-CPT-XXX-ARR-TCP</v>
      </c>
      <c r="J13" s="102" t="s">
        <v>466</v>
      </c>
      <c r="K13" s="130" t="str">
        <f t="shared" si="1"/>
        <v>SITE-BAT-NIV-ZONE-METIER-CPT-XXX - Compteur Eau Froide Arrosage</v>
      </c>
      <c r="L13" s="77"/>
      <c r="M13" s="77"/>
      <c r="N13" s="77"/>
      <c r="O13" s="67">
        <v>1</v>
      </c>
      <c r="P13" s="6" t="s">
        <v>359</v>
      </c>
      <c r="Q13" s="175" t="s">
        <v>551</v>
      </c>
    </row>
    <row r="14" spans="1:17" x14ac:dyDescent="0.25">
      <c r="A14" s="3" t="s">
        <v>566</v>
      </c>
      <c r="B14" s="74" t="s">
        <v>106</v>
      </c>
      <c r="C14" s="85" t="s">
        <v>28</v>
      </c>
      <c r="D14" s="84" t="s">
        <v>106</v>
      </c>
      <c r="E14" s="85" t="s">
        <v>28</v>
      </c>
      <c r="F14" s="74" t="s">
        <v>322</v>
      </c>
      <c r="G14" s="74"/>
      <c r="H14" s="74" t="s">
        <v>7</v>
      </c>
      <c r="I14" s="127" t="str">
        <f t="shared" si="0"/>
        <v>SITE-BAT-NIV-ZONE-METIER-CPT-XXX-CPT-XXX-EU-TCP</v>
      </c>
      <c r="J14" s="102" t="s">
        <v>467</v>
      </c>
      <c r="K14" s="130" t="str">
        <f t="shared" si="1"/>
        <v>SITE-BAT-NIV-ZONE-METIER-CPT-XXX - Compteur Eau Usée</v>
      </c>
      <c r="L14" s="77"/>
      <c r="M14" s="77"/>
      <c r="N14" s="77"/>
      <c r="O14" s="67">
        <v>1</v>
      </c>
      <c r="P14" s="6" t="s">
        <v>359</v>
      </c>
      <c r="Q14" s="175" t="s">
        <v>551</v>
      </c>
    </row>
    <row r="15" spans="1:17" x14ac:dyDescent="0.25">
      <c r="A15" s="3" t="s">
        <v>566</v>
      </c>
      <c r="B15" s="10" t="s">
        <v>106</v>
      </c>
      <c r="C15" s="10" t="s">
        <v>28</v>
      </c>
      <c r="D15" s="10" t="s">
        <v>106</v>
      </c>
      <c r="E15" s="71" t="s">
        <v>28</v>
      </c>
      <c r="F15" s="17" t="s">
        <v>213</v>
      </c>
      <c r="G15" s="17"/>
      <c r="H15" s="17" t="s">
        <v>7</v>
      </c>
      <c r="I15" s="127" t="str">
        <f t="shared" si="0"/>
        <v>SITE-BAT-NIV-ZONE-METIER-CPT-XXX-CPT-XXX-EFT-TCP</v>
      </c>
      <c r="J15" s="102" t="s">
        <v>468</v>
      </c>
      <c r="K15" s="130" t="str">
        <f t="shared" si="1"/>
        <v>SITE-BAT-NIV-ZONE-METIER-CPT-XXX - Comptage Eau Froide Technique</v>
      </c>
      <c r="L15" s="77"/>
      <c r="M15" s="77"/>
      <c r="N15" s="78"/>
      <c r="O15" s="67">
        <v>1</v>
      </c>
      <c r="P15" s="6" t="s">
        <v>359</v>
      </c>
      <c r="Q15" s="175" t="s">
        <v>551</v>
      </c>
    </row>
    <row r="16" spans="1:17" x14ac:dyDescent="0.25">
      <c r="A16" s="3" t="s">
        <v>566</v>
      </c>
      <c r="B16" s="10" t="s">
        <v>106</v>
      </c>
      <c r="C16" s="10" t="s">
        <v>28</v>
      </c>
      <c r="D16" s="10" t="s">
        <v>106</v>
      </c>
      <c r="E16" s="71" t="s">
        <v>28</v>
      </c>
      <c r="F16" s="10" t="s">
        <v>271</v>
      </c>
      <c r="G16" s="17"/>
      <c r="H16" s="17" t="s">
        <v>7</v>
      </c>
      <c r="I16" s="127" t="str">
        <f t="shared" si="0"/>
        <v>SITE-BAT-NIV-ZONE-METIER-CPT-XXX-CPT-XXX-EF-TCP</v>
      </c>
      <c r="J16" s="102" t="s">
        <v>469</v>
      </c>
      <c r="K16" s="130" t="str">
        <f t="shared" si="1"/>
        <v xml:space="preserve">SITE-BAT-NIV-ZONE-METIER-CPT-XXX - Compteur Eau Froide </v>
      </c>
      <c r="L16" s="77"/>
      <c r="M16" s="77"/>
      <c r="N16" s="78"/>
      <c r="O16" s="67">
        <v>1</v>
      </c>
      <c r="P16" s="6" t="s">
        <v>359</v>
      </c>
      <c r="Q16" s="175" t="s">
        <v>551</v>
      </c>
    </row>
    <row r="17" spans="10:14" x14ac:dyDescent="0.25">
      <c r="J17" s="11"/>
      <c r="K17" s="11"/>
      <c r="M17"/>
      <c r="N17"/>
    </row>
    <row r="18" spans="10:14" x14ac:dyDescent="0.25">
      <c r="J18" s="11"/>
      <c r="K18" s="11"/>
      <c r="M18"/>
      <c r="N18"/>
    </row>
    <row r="19" spans="10:14" x14ac:dyDescent="0.25">
      <c r="J19" s="11"/>
      <c r="K19" s="11"/>
      <c r="M19"/>
      <c r="N19"/>
    </row>
    <row r="20" spans="10:14" x14ac:dyDescent="0.25">
      <c r="J20" s="11"/>
      <c r="K20" s="11"/>
      <c r="M20"/>
      <c r="N20"/>
    </row>
    <row r="21" spans="10:14" x14ac:dyDescent="0.25">
      <c r="J21" s="11"/>
      <c r="K21" s="11"/>
      <c r="M21"/>
      <c r="N21"/>
    </row>
    <row r="22" spans="10:14" x14ac:dyDescent="0.25">
      <c r="J22" s="11"/>
      <c r="K22" s="11"/>
      <c r="M22"/>
      <c r="N22"/>
    </row>
    <row r="23" spans="10:14" x14ac:dyDescent="0.25">
      <c r="J23" s="11"/>
      <c r="K23" s="11"/>
      <c r="M23"/>
      <c r="N23"/>
    </row>
    <row r="24" spans="10:14" x14ac:dyDescent="0.25">
      <c r="J24" s="11"/>
      <c r="K24" s="11"/>
      <c r="M24"/>
      <c r="N24"/>
    </row>
    <row r="25" spans="10:14" x14ac:dyDescent="0.25">
      <c r="J25" s="11"/>
      <c r="K25" s="11"/>
      <c r="M25"/>
      <c r="N25"/>
    </row>
    <row r="26" spans="10:14" x14ac:dyDescent="0.25">
      <c r="J26" s="11"/>
      <c r="K26" s="11"/>
      <c r="M26"/>
      <c r="N26"/>
    </row>
    <row r="27" spans="10:14" x14ac:dyDescent="0.25">
      <c r="J27" s="11"/>
      <c r="K27" s="11"/>
      <c r="M27"/>
      <c r="N27"/>
    </row>
    <row r="28" spans="10:14" x14ac:dyDescent="0.25">
      <c r="J28" s="11"/>
      <c r="K28" s="11"/>
      <c r="M28"/>
      <c r="N28"/>
    </row>
    <row r="29" spans="10:14" x14ac:dyDescent="0.25">
      <c r="J29" s="11"/>
      <c r="K29" s="11"/>
      <c r="M29"/>
      <c r="N29"/>
    </row>
    <row r="30" spans="10:14" x14ac:dyDescent="0.25">
      <c r="J30" s="11"/>
      <c r="K30" s="11"/>
      <c r="M30"/>
      <c r="N30"/>
    </row>
    <row r="31" spans="10:14" x14ac:dyDescent="0.25">
      <c r="J31" s="11"/>
      <c r="K31" s="11"/>
      <c r="M31"/>
      <c r="N31"/>
    </row>
    <row r="32" spans="10:14" x14ac:dyDescent="0.25">
      <c r="J32" s="11"/>
      <c r="K32" s="11"/>
      <c r="M32"/>
      <c r="N32"/>
    </row>
    <row r="33" spans="10:14" x14ac:dyDescent="0.25">
      <c r="J33" s="11"/>
      <c r="K33" s="11"/>
      <c r="M33"/>
      <c r="N33"/>
    </row>
  </sheetData>
  <mergeCells count="17">
    <mergeCell ref="F4:G4"/>
    <mergeCell ref="H4:H5"/>
    <mergeCell ref="M3:M5"/>
    <mergeCell ref="A3:A5"/>
    <mergeCell ref="Q3:Q4"/>
    <mergeCell ref="B3:B5"/>
    <mergeCell ref="D3:H3"/>
    <mergeCell ref="I3:I5"/>
    <mergeCell ref="J3:J5"/>
    <mergeCell ref="L3:L5"/>
    <mergeCell ref="K3:K5"/>
    <mergeCell ref="N3:N5"/>
    <mergeCell ref="O3:O5"/>
    <mergeCell ref="P3:P5"/>
    <mergeCell ref="C4:C5"/>
    <mergeCell ref="D4:D5"/>
    <mergeCell ref="E4:E5"/>
  </mergeCells>
  <conditionalFormatting sqref="I1:I2">
    <cfRule type="duplicateValues" dxfId="205" priority="25"/>
  </conditionalFormatting>
  <conditionalFormatting sqref="I3:I5">
    <cfRule type="duplicateValues" dxfId="204" priority="1"/>
  </conditionalFormatting>
  <conditionalFormatting sqref="I59:I1048576 I1:I2">
    <cfRule type="duplicateValues" dxfId="203" priority="38137"/>
  </conditionalFormatting>
  <conditionalFormatting sqref="J34:J1048576">
    <cfRule type="duplicateValues" dxfId="202" priority="38174"/>
  </conditionalFormatting>
  <conditionalFormatting sqref="K34:K1048576">
    <cfRule type="duplicateValues" dxfId="201" priority="38176"/>
  </conditionalFormatting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"/>
  <dimension ref="A1:Q27"/>
  <sheetViews>
    <sheetView zoomScale="70" zoomScaleNormal="70" workbookViewId="0">
      <selection sqref="A1:A1048576"/>
    </sheetView>
  </sheetViews>
  <sheetFormatPr baseColWidth="10" defaultRowHeight="15" x14ac:dyDescent="0.25"/>
  <cols>
    <col min="1" max="1" width="5" style="3" customWidth="1"/>
    <col min="2" max="3" width="15" customWidth="1"/>
    <col min="5" max="5" width="14.7109375" customWidth="1"/>
    <col min="9" max="9" width="64.42578125" customWidth="1"/>
    <col min="10" max="10" width="61.5703125" customWidth="1"/>
    <col min="11" max="11" width="104" customWidth="1"/>
    <col min="12" max="12" width="13.140625" style="11" customWidth="1"/>
    <col min="13" max="13" width="11.42578125" style="11"/>
    <col min="14" max="14" width="22.28515625" style="11" customWidth="1"/>
    <col min="15" max="15" width="13.140625" customWidth="1"/>
    <col min="17" max="17" width="20.85546875" customWidth="1"/>
  </cols>
  <sheetData>
    <row r="1" spans="1:17" s="3" customFormat="1" ht="26.25" x14ac:dyDescent="0.4">
      <c r="B1" s="5" t="s">
        <v>355</v>
      </c>
      <c r="D1" s="5"/>
      <c r="H1" s="5" t="s">
        <v>356</v>
      </c>
      <c r="L1" s="4"/>
      <c r="M1" s="4"/>
      <c r="N1" s="4"/>
      <c r="Q1"/>
    </row>
    <row r="2" spans="1:17" s="3" customFormat="1" x14ac:dyDescent="0.25">
      <c r="L2" s="4"/>
      <c r="M2" s="4"/>
      <c r="N2" s="4"/>
      <c r="Q2"/>
    </row>
    <row r="3" spans="1:17" s="3" customFormat="1" ht="28.5" customHeight="1" x14ac:dyDescent="0.2">
      <c r="A3" s="211" t="s">
        <v>565</v>
      </c>
      <c r="B3" s="216" t="s">
        <v>17</v>
      </c>
      <c r="C3" s="12" t="s">
        <v>12</v>
      </c>
      <c r="D3" s="219" t="s">
        <v>13</v>
      </c>
      <c r="E3" s="220"/>
      <c r="F3" s="220"/>
      <c r="G3" s="220"/>
      <c r="H3" s="221"/>
      <c r="I3" s="222" t="s">
        <v>482</v>
      </c>
      <c r="J3" s="224" t="s">
        <v>10</v>
      </c>
      <c r="K3" s="222" t="s">
        <v>483</v>
      </c>
      <c r="L3" s="210" t="s">
        <v>14</v>
      </c>
      <c r="M3" s="210" t="s">
        <v>19</v>
      </c>
      <c r="N3" s="210" t="s">
        <v>20</v>
      </c>
      <c r="O3" s="210" t="s">
        <v>21</v>
      </c>
      <c r="P3" s="210" t="s">
        <v>22</v>
      </c>
      <c r="Q3" s="214" t="s">
        <v>550</v>
      </c>
    </row>
    <row r="4" spans="1:17" s="3" customFormat="1" ht="15" customHeight="1" x14ac:dyDescent="0.2">
      <c r="A4" s="212"/>
      <c r="B4" s="217"/>
      <c r="C4" s="228" t="s">
        <v>27</v>
      </c>
      <c r="D4" s="230" t="s">
        <v>8</v>
      </c>
      <c r="E4" s="230" t="s">
        <v>9</v>
      </c>
      <c r="F4" s="232" t="s">
        <v>15</v>
      </c>
      <c r="G4" s="233"/>
      <c r="H4" s="208" t="s">
        <v>16</v>
      </c>
      <c r="I4" s="222"/>
      <c r="J4" s="224"/>
      <c r="K4" s="226"/>
      <c r="L4" s="210"/>
      <c r="M4" s="210"/>
      <c r="N4" s="210"/>
      <c r="O4" s="210"/>
      <c r="P4" s="210"/>
      <c r="Q4" s="215"/>
    </row>
    <row r="5" spans="1:17" ht="15" customHeight="1" x14ac:dyDescent="0.25">
      <c r="A5" s="213"/>
      <c r="B5" s="217"/>
      <c r="C5" s="228"/>
      <c r="D5" s="235"/>
      <c r="E5" s="235"/>
      <c r="F5" s="9" t="s">
        <v>10</v>
      </c>
      <c r="G5" s="9" t="s">
        <v>11</v>
      </c>
      <c r="H5" s="234"/>
      <c r="I5" s="223"/>
      <c r="J5" s="225"/>
      <c r="K5" s="227"/>
      <c r="L5" s="236"/>
      <c r="M5" s="236"/>
      <c r="N5" s="236"/>
      <c r="O5" s="236"/>
      <c r="P5" s="236"/>
      <c r="Q5" s="177" t="s">
        <v>552</v>
      </c>
    </row>
    <row r="6" spans="1:17" x14ac:dyDescent="0.25">
      <c r="A6" s="3" t="s">
        <v>566</v>
      </c>
      <c r="B6" s="74" t="str">
        <f>D6</f>
        <v>CPTEC</v>
      </c>
      <c r="C6" s="1" t="s">
        <v>28</v>
      </c>
      <c r="D6" s="74" t="s">
        <v>150</v>
      </c>
      <c r="E6" s="1" t="s">
        <v>28</v>
      </c>
      <c r="F6" s="74" t="s">
        <v>106</v>
      </c>
      <c r="G6" s="74"/>
      <c r="H6" s="74" t="s">
        <v>7</v>
      </c>
      <c r="I6" s="127" t="str">
        <f t="shared" ref="I6:I11" si="0">CONCATENATE("SITE-BAT-NIV-ZONE-METIER-",B6,"-",C6,"-",D6,"-",E6,"-",F6,IF(G6="","","."),G6,"-",H6)</f>
        <v>SITE-BAT-NIV-ZONE-METIER-CPTEC-XXX-CPTEC-XXX-CPT-TCP</v>
      </c>
      <c r="J6" s="24" t="s">
        <v>147</v>
      </c>
      <c r="K6" s="130" t="str">
        <f t="shared" ref="K6:K11" si="1">CONCATENATE("SITE-BAT-NIV-ZONE-METIER-",B6,"-",C6," - ",J6)</f>
        <v xml:space="preserve">SITE-BAT-NIV-ZONE-METIER-CPTEC-XXX - Comptage énergie </v>
      </c>
      <c r="L6" s="78"/>
      <c r="M6" s="78"/>
      <c r="N6" s="78"/>
      <c r="O6" s="6">
        <v>10</v>
      </c>
      <c r="P6" s="6" t="s">
        <v>141</v>
      </c>
      <c r="Q6" s="175" t="s">
        <v>551</v>
      </c>
    </row>
    <row r="7" spans="1:17" x14ac:dyDescent="0.25">
      <c r="A7" s="3" t="s">
        <v>566</v>
      </c>
      <c r="B7" s="74" t="str">
        <f>D7</f>
        <v>CPTEC</v>
      </c>
      <c r="C7" s="1" t="s">
        <v>28</v>
      </c>
      <c r="D7" s="74" t="s">
        <v>150</v>
      </c>
      <c r="E7" s="1" t="s">
        <v>28</v>
      </c>
      <c r="F7" s="74" t="s">
        <v>88</v>
      </c>
      <c r="G7" s="74"/>
      <c r="H7" s="74" t="s">
        <v>82</v>
      </c>
      <c r="I7" s="127" t="str">
        <f t="shared" si="0"/>
        <v>SITE-BAT-NIV-ZONE-METIER-CPTEC-XXX-CPTEC-XXX-DEB-TM</v>
      </c>
      <c r="J7" s="24" t="s">
        <v>148</v>
      </c>
      <c r="K7" s="130" t="str">
        <f t="shared" si="1"/>
        <v xml:space="preserve">SITE-BAT-NIV-ZONE-METIER-CPTEC-XXX - Compteur débit </v>
      </c>
      <c r="L7" s="78"/>
      <c r="M7" s="78"/>
      <c r="N7" s="78"/>
      <c r="O7" s="6">
        <v>1</v>
      </c>
      <c r="P7" s="6" t="s">
        <v>108</v>
      </c>
      <c r="Q7" s="175"/>
    </row>
    <row r="8" spans="1:17" x14ac:dyDescent="0.25">
      <c r="A8" s="3" t="s">
        <v>566</v>
      </c>
      <c r="B8" s="74" t="str">
        <f>D8</f>
        <v>CPTEC</v>
      </c>
      <c r="C8" s="1" t="s">
        <v>28</v>
      </c>
      <c r="D8" s="74" t="s">
        <v>150</v>
      </c>
      <c r="E8" s="1" t="s">
        <v>28</v>
      </c>
      <c r="F8" s="74" t="s">
        <v>137</v>
      </c>
      <c r="G8" s="74"/>
      <c r="H8" s="74" t="s">
        <v>82</v>
      </c>
      <c r="I8" s="127" t="str">
        <f t="shared" si="0"/>
        <v>SITE-BAT-NIV-ZONE-METIER-CPTEC-XXX-CPTEC-XXX-P-TM</v>
      </c>
      <c r="J8" s="24" t="s">
        <v>149</v>
      </c>
      <c r="K8" s="130" t="str">
        <f t="shared" si="1"/>
        <v>SITE-BAT-NIV-ZONE-METIER-CPTEC-XXX - Puissance active</v>
      </c>
      <c r="L8" s="78"/>
      <c r="M8" s="78"/>
      <c r="N8" s="78"/>
      <c r="O8" s="10">
        <v>10</v>
      </c>
      <c r="P8" s="10" t="s">
        <v>140</v>
      </c>
      <c r="Q8" s="175"/>
    </row>
    <row r="9" spans="1:17" x14ac:dyDescent="0.25">
      <c r="A9" s="3" t="s">
        <v>569</v>
      </c>
      <c r="B9" s="20" t="s">
        <v>150</v>
      </c>
      <c r="C9" s="1" t="s">
        <v>28</v>
      </c>
      <c r="D9" s="20" t="s">
        <v>97</v>
      </c>
      <c r="E9" s="68" t="s">
        <v>2</v>
      </c>
      <c r="F9" s="2" t="s">
        <v>154</v>
      </c>
      <c r="G9" s="2" t="s">
        <v>152</v>
      </c>
      <c r="H9" s="2" t="s">
        <v>82</v>
      </c>
      <c r="I9" s="127" t="str">
        <f t="shared" si="0"/>
        <v>SITE-BAT-NIV-ZONE-METIER-CPTEC-XXX-TT-001-CHAUD.ALL-TM</v>
      </c>
      <c r="J9" s="24" t="s">
        <v>158</v>
      </c>
      <c r="K9" s="130" t="str">
        <f t="shared" si="1"/>
        <v>SITE-BAT-NIV-ZONE-METIER-CPTEC-XXX - Température aller EC N°xxx</v>
      </c>
      <c r="L9" s="77"/>
      <c r="M9" s="78"/>
      <c r="N9" s="78"/>
      <c r="O9" s="6">
        <v>0.4</v>
      </c>
      <c r="P9" s="6" t="s">
        <v>84</v>
      </c>
      <c r="Q9" s="175"/>
    </row>
    <row r="10" spans="1:17" x14ac:dyDescent="0.25">
      <c r="A10" s="3" t="s">
        <v>566</v>
      </c>
      <c r="B10" s="20" t="s">
        <v>150</v>
      </c>
      <c r="C10" s="1" t="s">
        <v>28</v>
      </c>
      <c r="D10" s="20" t="s">
        <v>97</v>
      </c>
      <c r="E10" s="68" t="s">
        <v>3</v>
      </c>
      <c r="F10" s="2" t="s">
        <v>154</v>
      </c>
      <c r="G10" s="2" t="s">
        <v>153</v>
      </c>
      <c r="H10" s="2" t="s">
        <v>82</v>
      </c>
      <c r="I10" s="127" t="str">
        <f t="shared" si="0"/>
        <v>SITE-BAT-NIV-ZONE-METIER-CPTEC-XXX-TT-002-CHAUD.RET-TM</v>
      </c>
      <c r="J10" s="24" t="s">
        <v>157</v>
      </c>
      <c r="K10" s="130" t="str">
        <f t="shared" si="1"/>
        <v>SITE-BAT-NIV-ZONE-METIER-CPTEC-XXX - Température retour EC N°xxx</v>
      </c>
      <c r="L10" s="77"/>
      <c r="M10" s="77"/>
      <c r="N10" s="78"/>
      <c r="O10" s="6">
        <v>0.4</v>
      </c>
      <c r="P10" s="6" t="s">
        <v>84</v>
      </c>
      <c r="Q10" s="175"/>
    </row>
    <row r="11" spans="1:17" x14ac:dyDescent="0.25">
      <c r="A11" s="3" t="s">
        <v>569</v>
      </c>
      <c r="B11" s="180" t="s">
        <v>150</v>
      </c>
      <c r="C11" s="182" t="s">
        <v>28</v>
      </c>
      <c r="D11" s="180" t="s">
        <v>181</v>
      </c>
      <c r="E11" s="161" t="s">
        <v>28</v>
      </c>
      <c r="F11" s="171" t="s">
        <v>173</v>
      </c>
      <c r="G11" s="171"/>
      <c r="H11" s="171" t="s">
        <v>82</v>
      </c>
      <c r="I11" s="127" t="str">
        <f t="shared" si="0"/>
        <v>SITE-BAT-NIV-ZONE-METIER-CPTEC-XXX-V2V-XXX-POS-TM</v>
      </c>
      <c r="J11" s="75" t="s">
        <v>474</v>
      </c>
      <c r="K11" s="130" t="str">
        <f t="shared" si="1"/>
        <v>SITE-BAT-NIV-ZONE-METIER-CPTEC-XXX - Consigne V2V primaire EC</v>
      </c>
      <c r="L11" s="10"/>
      <c r="M11" s="10"/>
      <c r="N11" s="10"/>
      <c r="O11" s="10">
        <v>5</v>
      </c>
      <c r="P11" s="10" t="s">
        <v>26</v>
      </c>
      <c r="Q11" s="175"/>
    </row>
    <row r="12" spans="1:17" ht="4.5" customHeight="1" x14ac:dyDescent="0.25">
      <c r="A12" s="132"/>
      <c r="B12" s="94"/>
      <c r="C12" s="94"/>
      <c r="D12" s="94"/>
      <c r="E12" s="94"/>
      <c r="F12" s="94"/>
      <c r="G12" s="94"/>
      <c r="H12" s="94"/>
      <c r="I12" s="94"/>
      <c r="J12" s="94"/>
      <c r="K12" s="132"/>
      <c r="L12" s="103"/>
      <c r="M12" s="103"/>
      <c r="N12" s="103"/>
      <c r="O12" s="103"/>
      <c r="P12" s="103"/>
      <c r="Q12" s="103"/>
    </row>
    <row r="13" spans="1:17" x14ac:dyDescent="0.25">
      <c r="A13" s="3" t="s">
        <v>566</v>
      </c>
      <c r="B13" s="74" t="str">
        <f>D13</f>
        <v>CPTEG</v>
      </c>
      <c r="C13" s="1" t="s">
        <v>28</v>
      </c>
      <c r="D13" s="74" t="s">
        <v>146</v>
      </c>
      <c r="E13" s="1" t="s">
        <v>28</v>
      </c>
      <c r="F13" s="74" t="s">
        <v>106</v>
      </c>
      <c r="G13" s="74"/>
      <c r="H13" s="74" t="s">
        <v>7</v>
      </c>
      <c r="I13" s="127" t="str">
        <f t="shared" ref="I13:I18" si="2">CONCATENATE("SITE-BAT-NIV-ZONE-METIER-",B13,"-",C13,"-",D13,"-",E13,"-",F13,IF(G13="","","."),G13,"-",H13)</f>
        <v>SITE-BAT-NIV-ZONE-METIER-CPTEG-XXX-CPTEG-XXX-CPT-TCP</v>
      </c>
      <c r="J13" s="24" t="s">
        <v>147</v>
      </c>
      <c r="K13" s="130" t="str">
        <f t="shared" ref="K13:K18" si="3">CONCATENATE("SITE-BAT-NIV-ZONE-METIER-",B13,"-",C13," - ",J13)</f>
        <v xml:space="preserve">SITE-BAT-NIV-ZONE-METIER-CPTEG-XXX - Comptage énergie </v>
      </c>
      <c r="L13" s="78"/>
      <c r="M13" s="78"/>
      <c r="N13" s="64"/>
      <c r="O13" s="6">
        <v>10</v>
      </c>
      <c r="P13" s="6" t="s">
        <v>141</v>
      </c>
      <c r="Q13" s="175" t="s">
        <v>551</v>
      </c>
    </row>
    <row r="14" spans="1:17" x14ac:dyDescent="0.25">
      <c r="A14" s="3" t="s">
        <v>566</v>
      </c>
      <c r="B14" s="74" t="str">
        <f>D14</f>
        <v>CPTEG</v>
      </c>
      <c r="C14" s="1" t="s">
        <v>28</v>
      </c>
      <c r="D14" s="74" t="s">
        <v>146</v>
      </c>
      <c r="E14" s="1" t="s">
        <v>28</v>
      </c>
      <c r="F14" s="74" t="s">
        <v>88</v>
      </c>
      <c r="G14" s="74"/>
      <c r="H14" s="74" t="s">
        <v>82</v>
      </c>
      <c r="I14" s="127" t="str">
        <f t="shared" si="2"/>
        <v>SITE-BAT-NIV-ZONE-METIER-CPTEG-XXX-CPTEG-XXX-DEB-TM</v>
      </c>
      <c r="J14" s="24" t="s">
        <v>148</v>
      </c>
      <c r="K14" s="130" t="str">
        <f t="shared" si="3"/>
        <v xml:space="preserve">SITE-BAT-NIV-ZONE-METIER-CPTEG-XXX - Compteur débit </v>
      </c>
      <c r="L14" s="78"/>
      <c r="M14" s="78"/>
      <c r="N14" s="78"/>
      <c r="O14" s="6">
        <v>1</v>
      </c>
      <c r="P14" s="6" t="s">
        <v>108</v>
      </c>
      <c r="Q14" s="175"/>
    </row>
    <row r="15" spans="1:17" x14ac:dyDescent="0.25">
      <c r="A15" s="3" t="s">
        <v>566</v>
      </c>
      <c r="B15" s="74" t="str">
        <f>D15</f>
        <v>CPTEG</v>
      </c>
      <c r="C15" s="1" t="s">
        <v>28</v>
      </c>
      <c r="D15" s="74" t="s">
        <v>146</v>
      </c>
      <c r="E15" s="1" t="s">
        <v>28</v>
      </c>
      <c r="F15" s="74" t="s">
        <v>137</v>
      </c>
      <c r="G15" s="74"/>
      <c r="H15" s="74" t="s">
        <v>82</v>
      </c>
      <c r="I15" s="127" t="str">
        <f t="shared" si="2"/>
        <v>SITE-BAT-NIV-ZONE-METIER-CPTEG-XXX-CPTEG-XXX-P-TM</v>
      </c>
      <c r="J15" s="24" t="s">
        <v>149</v>
      </c>
      <c r="K15" s="130" t="str">
        <f t="shared" si="3"/>
        <v>SITE-BAT-NIV-ZONE-METIER-CPTEG-XXX - Puissance active</v>
      </c>
      <c r="L15" s="78"/>
      <c r="M15" s="78"/>
      <c r="N15" s="78"/>
      <c r="O15" s="10">
        <v>10</v>
      </c>
      <c r="P15" s="10" t="s">
        <v>140</v>
      </c>
      <c r="Q15" s="175"/>
    </row>
    <row r="16" spans="1:17" x14ac:dyDescent="0.25">
      <c r="A16" s="3" t="s">
        <v>566</v>
      </c>
      <c r="B16" s="20" t="s">
        <v>146</v>
      </c>
      <c r="C16" s="1" t="s">
        <v>28</v>
      </c>
      <c r="D16" s="20" t="s">
        <v>97</v>
      </c>
      <c r="E16" s="68" t="s">
        <v>2</v>
      </c>
      <c r="F16" s="2" t="s">
        <v>151</v>
      </c>
      <c r="G16" s="2" t="s">
        <v>152</v>
      </c>
      <c r="H16" s="2" t="s">
        <v>82</v>
      </c>
      <c r="I16" s="127" t="str">
        <f t="shared" si="2"/>
        <v>SITE-BAT-NIV-ZONE-METIER-CPTEG-XXX-TT-001-FROID.ALL-TM</v>
      </c>
      <c r="J16" s="24" t="s">
        <v>159</v>
      </c>
      <c r="K16" s="130" t="str">
        <f t="shared" si="3"/>
        <v>SITE-BAT-NIV-ZONE-METIER-CPTEG-XXX - Température aller EG N°xxx</v>
      </c>
      <c r="L16" s="77"/>
      <c r="M16" s="77"/>
      <c r="N16" s="77"/>
      <c r="O16" s="6">
        <v>0.4</v>
      </c>
      <c r="P16" s="6" t="s">
        <v>84</v>
      </c>
      <c r="Q16" s="175"/>
    </row>
    <row r="17" spans="1:17" x14ac:dyDescent="0.25">
      <c r="A17" s="3" t="s">
        <v>566</v>
      </c>
      <c r="B17" s="20" t="s">
        <v>146</v>
      </c>
      <c r="C17" s="1" t="s">
        <v>28</v>
      </c>
      <c r="D17" s="20" t="s">
        <v>97</v>
      </c>
      <c r="E17" s="68" t="s">
        <v>3</v>
      </c>
      <c r="F17" s="2" t="s">
        <v>151</v>
      </c>
      <c r="G17" s="2" t="s">
        <v>153</v>
      </c>
      <c r="H17" s="2" t="s">
        <v>82</v>
      </c>
      <c r="I17" s="127" t="str">
        <f t="shared" si="2"/>
        <v>SITE-BAT-NIV-ZONE-METIER-CPTEG-XXX-TT-002-FROID.RET-TM</v>
      </c>
      <c r="J17" s="24" t="s">
        <v>160</v>
      </c>
      <c r="K17" s="130" t="str">
        <f t="shared" si="3"/>
        <v>SITE-BAT-NIV-ZONE-METIER-CPTEG-XXX - Température retour EG N°xxx</v>
      </c>
      <c r="L17" s="78"/>
      <c r="M17" s="78"/>
      <c r="N17" s="78"/>
      <c r="O17" s="6">
        <v>0.4</v>
      </c>
      <c r="P17" s="6" t="s">
        <v>84</v>
      </c>
      <c r="Q17" s="175"/>
    </row>
    <row r="18" spans="1:17" x14ac:dyDescent="0.25">
      <c r="A18" s="3" t="s">
        <v>569</v>
      </c>
      <c r="B18" s="180" t="s">
        <v>146</v>
      </c>
      <c r="C18" s="182" t="s">
        <v>28</v>
      </c>
      <c r="D18" s="180" t="s">
        <v>181</v>
      </c>
      <c r="E18" s="161" t="s">
        <v>28</v>
      </c>
      <c r="F18" s="171" t="s">
        <v>173</v>
      </c>
      <c r="G18" s="171"/>
      <c r="H18" s="171" t="s">
        <v>82</v>
      </c>
      <c r="I18" s="127" t="str">
        <f t="shared" si="2"/>
        <v>SITE-BAT-NIV-ZONE-METIER-CPTEG-XXX-V2V-XXX-POS-TM</v>
      </c>
      <c r="J18" s="75" t="s">
        <v>475</v>
      </c>
      <c r="K18" s="130" t="str">
        <f t="shared" si="3"/>
        <v>SITE-BAT-NIV-ZONE-METIER-CPTEG-XXX - Consigne V2V primaire EG</v>
      </c>
      <c r="L18" s="10"/>
      <c r="M18" s="10"/>
      <c r="N18" s="10"/>
      <c r="O18" s="10">
        <v>5</v>
      </c>
      <c r="P18" s="10" t="s">
        <v>26</v>
      </c>
      <c r="Q18" s="175"/>
    </row>
    <row r="19" spans="1:17" x14ac:dyDescent="0.25">
      <c r="K19" s="25"/>
      <c r="Q19" s="176"/>
    </row>
    <row r="20" spans="1:17" x14ac:dyDescent="0.25">
      <c r="K20" s="25"/>
      <c r="Q20" s="176"/>
    </row>
    <row r="21" spans="1:17" x14ac:dyDescent="0.25">
      <c r="K21" s="44"/>
      <c r="Q21" s="176"/>
    </row>
    <row r="22" spans="1:17" x14ac:dyDescent="0.25">
      <c r="K22" s="44"/>
      <c r="Q22" s="176"/>
    </row>
    <row r="23" spans="1:17" x14ac:dyDescent="0.25">
      <c r="K23" s="25"/>
      <c r="Q23" s="176"/>
    </row>
    <row r="24" spans="1:17" x14ac:dyDescent="0.25">
      <c r="K24" s="46"/>
      <c r="Q24" s="176"/>
    </row>
    <row r="25" spans="1:17" x14ac:dyDescent="0.25">
      <c r="K25" s="3"/>
      <c r="Q25" s="178"/>
    </row>
    <row r="26" spans="1:17" x14ac:dyDescent="0.25">
      <c r="K26" s="26"/>
    </row>
    <row r="27" spans="1:17" x14ac:dyDescent="0.25">
      <c r="K27" s="3"/>
    </row>
  </sheetData>
  <sortState ref="B6:O16">
    <sortCondition ref="B6"/>
  </sortState>
  <mergeCells count="17">
    <mergeCell ref="F4:G4"/>
    <mergeCell ref="H4:H5"/>
    <mergeCell ref="M3:M5"/>
    <mergeCell ref="A3:A5"/>
    <mergeCell ref="Q3:Q4"/>
    <mergeCell ref="B3:B5"/>
    <mergeCell ref="D3:H3"/>
    <mergeCell ref="I3:I5"/>
    <mergeCell ref="J3:J5"/>
    <mergeCell ref="L3:L5"/>
    <mergeCell ref="K3:K5"/>
    <mergeCell ref="N3:N5"/>
    <mergeCell ref="O3:O5"/>
    <mergeCell ref="P3:P5"/>
    <mergeCell ref="C4:C5"/>
    <mergeCell ref="D4:D5"/>
    <mergeCell ref="E4:E5"/>
  </mergeCells>
  <conditionalFormatting sqref="I1:I2">
    <cfRule type="duplicateValues" dxfId="200" priority="11"/>
  </conditionalFormatting>
  <conditionalFormatting sqref="I3:I5">
    <cfRule type="duplicateValues" dxfId="199" priority="1"/>
  </conditionalFormatting>
  <conditionalFormatting sqref="I27:I1048576 I1:I2">
    <cfRule type="duplicateValues" dxfId="198" priority="8"/>
  </conditionalFormatting>
  <conditionalFormatting sqref="J27:J1048576">
    <cfRule type="duplicateValues" dxfId="197" priority="10"/>
  </conditionalFormatting>
  <conditionalFormatting sqref="K47:K1048576">
    <cfRule type="duplicateValues" dxfId="196" priority="2"/>
  </conditionalFormatting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2"/>
  <dimension ref="A1:Q31"/>
  <sheetViews>
    <sheetView zoomScale="70" zoomScaleNormal="70" workbookViewId="0">
      <selection activeCell="E13" sqref="E13"/>
    </sheetView>
  </sheetViews>
  <sheetFormatPr baseColWidth="10" defaultRowHeight="15" x14ac:dyDescent="0.25"/>
  <cols>
    <col min="1" max="1" width="5" style="3" customWidth="1"/>
    <col min="2" max="3" width="15" customWidth="1"/>
    <col min="5" max="5" width="14.7109375" customWidth="1"/>
    <col min="9" max="9" width="64.28515625" customWidth="1"/>
    <col min="10" max="10" width="61.5703125" customWidth="1"/>
    <col min="11" max="11" width="104" customWidth="1"/>
    <col min="12" max="12" width="13.140625" style="11" customWidth="1"/>
    <col min="13" max="13" width="11.42578125" style="11"/>
    <col min="14" max="14" width="22.28515625" style="11" customWidth="1"/>
    <col min="15" max="15" width="13.140625" customWidth="1"/>
    <col min="17" max="17" width="20.85546875" customWidth="1"/>
  </cols>
  <sheetData>
    <row r="1" spans="1:17" s="3" customFormat="1" ht="26.25" x14ac:dyDescent="0.4">
      <c r="B1" s="5" t="s">
        <v>355</v>
      </c>
      <c r="D1" s="5"/>
      <c r="H1" s="5" t="s">
        <v>155</v>
      </c>
      <c r="L1" s="4"/>
      <c r="M1" s="4"/>
      <c r="N1" s="4"/>
      <c r="Q1"/>
    </row>
    <row r="2" spans="1:17" s="3" customFormat="1" x14ac:dyDescent="0.25">
      <c r="L2" s="4"/>
      <c r="M2" s="4"/>
      <c r="N2" s="4"/>
      <c r="Q2"/>
    </row>
    <row r="3" spans="1:17" s="3" customFormat="1" ht="28.5" customHeight="1" x14ac:dyDescent="0.2">
      <c r="A3" s="211" t="s">
        <v>565</v>
      </c>
      <c r="B3" s="216" t="s">
        <v>17</v>
      </c>
      <c r="C3" s="12" t="s">
        <v>12</v>
      </c>
      <c r="D3" s="219" t="s">
        <v>13</v>
      </c>
      <c r="E3" s="220"/>
      <c r="F3" s="220"/>
      <c r="G3" s="220"/>
      <c r="H3" s="221"/>
      <c r="I3" s="222" t="s">
        <v>482</v>
      </c>
      <c r="J3" s="224" t="s">
        <v>10</v>
      </c>
      <c r="K3" s="222" t="s">
        <v>483</v>
      </c>
      <c r="L3" s="210" t="s">
        <v>14</v>
      </c>
      <c r="M3" s="210" t="s">
        <v>19</v>
      </c>
      <c r="N3" s="210" t="s">
        <v>20</v>
      </c>
      <c r="O3" s="210" t="s">
        <v>21</v>
      </c>
      <c r="P3" s="210" t="s">
        <v>22</v>
      </c>
      <c r="Q3" s="214" t="s">
        <v>550</v>
      </c>
    </row>
    <row r="4" spans="1:17" s="3" customFormat="1" ht="15" customHeight="1" x14ac:dyDescent="0.2">
      <c r="A4" s="212"/>
      <c r="B4" s="217"/>
      <c r="C4" s="228" t="s">
        <v>27</v>
      </c>
      <c r="D4" s="230" t="s">
        <v>8</v>
      </c>
      <c r="E4" s="230" t="s">
        <v>9</v>
      </c>
      <c r="F4" s="232" t="s">
        <v>15</v>
      </c>
      <c r="G4" s="233"/>
      <c r="H4" s="208" t="s">
        <v>16</v>
      </c>
      <c r="I4" s="222"/>
      <c r="J4" s="224"/>
      <c r="K4" s="226"/>
      <c r="L4" s="210"/>
      <c r="M4" s="210"/>
      <c r="N4" s="210"/>
      <c r="O4" s="210"/>
      <c r="P4" s="210"/>
      <c r="Q4" s="215"/>
    </row>
    <row r="5" spans="1:17" ht="15" customHeight="1" x14ac:dyDescent="0.25">
      <c r="A5" s="213"/>
      <c r="B5" s="217"/>
      <c r="C5" s="228"/>
      <c r="D5" s="235"/>
      <c r="E5" s="235"/>
      <c r="F5" s="9" t="s">
        <v>10</v>
      </c>
      <c r="G5" s="9" t="s">
        <v>11</v>
      </c>
      <c r="H5" s="234"/>
      <c r="I5" s="223"/>
      <c r="J5" s="225"/>
      <c r="K5" s="227"/>
      <c r="L5" s="236"/>
      <c r="M5" s="236"/>
      <c r="N5" s="236"/>
      <c r="O5" s="236"/>
      <c r="P5" s="236"/>
      <c r="Q5" s="177" t="s">
        <v>552</v>
      </c>
    </row>
    <row r="6" spans="1:17" s="3" customFormat="1" x14ac:dyDescent="0.25">
      <c r="A6" s="3" t="s">
        <v>566</v>
      </c>
      <c r="B6" s="69" t="str">
        <f>D6</f>
        <v>CPTEL</v>
      </c>
      <c r="C6" s="1" t="s">
        <v>28</v>
      </c>
      <c r="D6" s="8" t="s">
        <v>155</v>
      </c>
      <c r="E6" s="1" t="s">
        <v>28</v>
      </c>
      <c r="F6" s="8" t="s">
        <v>106</v>
      </c>
      <c r="G6" s="8"/>
      <c r="H6" s="8" t="s">
        <v>7</v>
      </c>
      <c r="I6" s="127" t="str">
        <f>CONCATENATE("SITE-BAT-NIV-ZONE-METIER-",B6,"-",C6,"-",D6,"-",E6,"-",F6,IF(G6="","","."),G6,"-",H6)</f>
        <v>SITE-BAT-NIV-ZONE-METIER-CPTEL-XXX-CPTEL-XXX-CPT-TCP</v>
      </c>
      <c r="J6" s="24" t="s">
        <v>156</v>
      </c>
      <c r="K6" s="130" t="str">
        <f>CONCATENATE("SITE-BAT-NIV-ZONE-METIER-",B6,"-",C6," - ",J6)</f>
        <v>SITE-BAT-NIV-ZONE-METIER-CPTEL-XXX - Compteur d'énergie électrique</v>
      </c>
      <c r="L6" s="8"/>
      <c r="M6" s="20"/>
      <c r="N6" s="20"/>
      <c r="O6" s="6">
        <v>1</v>
      </c>
      <c r="P6" s="6" t="s">
        <v>141</v>
      </c>
      <c r="Q6" s="175"/>
    </row>
    <row r="7" spans="1:17" x14ac:dyDescent="0.25">
      <c r="B7" s="30"/>
      <c r="C7" s="55"/>
      <c r="D7" s="55"/>
      <c r="E7" s="54"/>
      <c r="F7" s="25"/>
      <c r="G7" s="53"/>
      <c r="H7" s="53"/>
      <c r="I7" s="54"/>
      <c r="J7" s="3"/>
      <c r="K7" s="3"/>
      <c r="L7" s="3"/>
      <c r="M7" s="3"/>
      <c r="N7" s="3"/>
      <c r="Q7" s="176"/>
    </row>
    <row r="8" spans="1:17" x14ac:dyDescent="0.25">
      <c r="B8" s="30"/>
      <c r="C8" s="55"/>
      <c r="D8" s="56"/>
      <c r="E8" s="58"/>
      <c r="F8" s="25"/>
      <c r="G8" s="53"/>
      <c r="H8" s="53"/>
      <c r="I8" s="54"/>
      <c r="J8" s="3"/>
      <c r="K8" s="3"/>
      <c r="L8" s="3"/>
      <c r="M8" s="3"/>
      <c r="N8" s="3"/>
      <c r="Q8" s="176"/>
    </row>
    <row r="9" spans="1:17" x14ac:dyDescent="0.25">
      <c r="L9"/>
      <c r="M9"/>
      <c r="N9"/>
      <c r="Q9" s="176"/>
    </row>
    <row r="10" spans="1:17" x14ac:dyDescent="0.25">
      <c r="B10" s="30"/>
      <c r="C10" s="55"/>
      <c r="D10" s="59"/>
      <c r="E10" s="53"/>
      <c r="F10" s="25"/>
      <c r="G10" s="53"/>
      <c r="H10" s="53"/>
      <c r="I10" s="54"/>
      <c r="J10" s="3"/>
      <c r="K10" s="3"/>
      <c r="L10" s="3"/>
      <c r="M10" s="3"/>
      <c r="N10" s="3"/>
      <c r="Q10" s="176"/>
    </row>
    <row r="11" spans="1:17" x14ac:dyDescent="0.25">
      <c r="B11" s="30"/>
      <c r="C11" s="55"/>
      <c r="D11" s="55"/>
      <c r="E11" s="53"/>
      <c r="F11" s="57"/>
      <c r="G11" s="53"/>
      <c r="H11" s="53"/>
      <c r="I11" s="54"/>
      <c r="J11" s="3"/>
      <c r="K11" s="3"/>
      <c r="L11" s="3"/>
      <c r="M11" s="3"/>
      <c r="N11" s="3"/>
      <c r="Q11" s="176"/>
    </row>
    <row r="12" spans="1:17" x14ac:dyDescent="0.25">
      <c r="A12" s="194"/>
      <c r="B12" s="3"/>
      <c r="C12" s="54"/>
      <c r="D12" s="54"/>
      <c r="E12" s="54"/>
      <c r="F12" s="54"/>
      <c r="G12" s="54"/>
      <c r="H12" s="54"/>
      <c r="I12" s="54"/>
      <c r="J12" s="3"/>
      <c r="K12" s="3"/>
      <c r="L12" s="3"/>
      <c r="M12" s="3"/>
      <c r="N12" s="3"/>
      <c r="Q12" s="176"/>
    </row>
    <row r="13" spans="1:17" x14ac:dyDescent="0.25">
      <c r="B13" s="3"/>
      <c r="C13" s="3"/>
      <c r="D13" s="3"/>
      <c r="E13" s="3"/>
      <c r="F13" s="26"/>
      <c r="G13" s="4"/>
      <c r="H13" s="3"/>
      <c r="I13" s="3"/>
      <c r="J13" s="3"/>
      <c r="K13" s="3"/>
      <c r="L13" s="3"/>
      <c r="M13" s="3"/>
      <c r="N13" s="3"/>
      <c r="Q13" s="176"/>
    </row>
    <row r="14" spans="1:17" x14ac:dyDescent="0.25">
      <c r="B14" s="3"/>
      <c r="C14" s="3"/>
      <c r="D14" s="3"/>
      <c r="E14" s="3"/>
      <c r="F14" s="3"/>
      <c r="G14" s="3"/>
      <c r="H14" s="3"/>
      <c r="I14" s="4"/>
      <c r="J14" s="4"/>
      <c r="K14" s="3"/>
      <c r="L14" s="3"/>
      <c r="M14"/>
      <c r="N14"/>
      <c r="Q14" s="176"/>
    </row>
    <row r="15" spans="1:17" x14ac:dyDescent="0.25">
      <c r="J15" s="11"/>
      <c r="K15" s="11"/>
      <c r="L15"/>
      <c r="M15"/>
      <c r="N15"/>
      <c r="Q15" s="176"/>
    </row>
    <row r="16" spans="1:17" x14ac:dyDescent="0.25">
      <c r="J16" s="11"/>
      <c r="K16" s="11"/>
      <c r="M16"/>
      <c r="N16"/>
      <c r="Q16" s="176"/>
    </row>
    <row r="17" spans="11:17" x14ac:dyDescent="0.25">
      <c r="K17" s="11"/>
      <c r="Q17" s="176"/>
    </row>
    <row r="18" spans="11:17" x14ac:dyDescent="0.25">
      <c r="K18" s="37"/>
      <c r="Q18" s="176"/>
    </row>
    <row r="19" spans="11:17" x14ac:dyDescent="0.25">
      <c r="K19" s="37"/>
      <c r="Q19" s="176"/>
    </row>
    <row r="20" spans="11:17" x14ac:dyDescent="0.25">
      <c r="K20" s="37"/>
      <c r="Q20" s="176"/>
    </row>
    <row r="21" spans="11:17" x14ac:dyDescent="0.25">
      <c r="K21" s="37"/>
      <c r="Q21" s="176"/>
    </row>
    <row r="22" spans="11:17" x14ac:dyDescent="0.25">
      <c r="K22" s="25"/>
      <c r="Q22" s="176"/>
    </row>
    <row r="23" spans="11:17" x14ac:dyDescent="0.25">
      <c r="K23" s="25"/>
      <c r="Q23" s="176"/>
    </row>
    <row r="24" spans="11:17" x14ac:dyDescent="0.25">
      <c r="K24" s="25"/>
      <c r="Q24" s="176"/>
    </row>
    <row r="25" spans="11:17" x14ac:dyDescent="0.25">
      <c r="K25" s="44"/>
      <c r="Q25" s="178"/>
    </row>
    <row r="26" spans="11:17" x14ac:dyDescent="0.25">
      <c r="K26" s="44"/>
    </row>
    <row r="27" spans="11:17" x14ac:dyDescent="0.25">
      <c r="K27" s="25"/>
    </row>
    <row r="28" spans="11:17" x14ac:dyDescent="0.25">
      <c r="K28" s="46"/>
    </row>
    <row r="29" spans="11:17" x14ac:dyDescent="0.25">
      <c r="K29" s="3"/>
    </row>
    <row r="30" spans="11:17" x14ac:dyDescent="0.25">
      <c r="K30" s="26"/>
    </row>
    <row r="31" spans="11:17" x14ac:dyDescent="0.25">
      <c r="K31" s="3"/>
    </row>
  </sheetData>
  <mergeCells count="17">
    <mergeCell ref="F4:G4"/>
    <mergeCell ref="H4:H5"/>
    <mergeCell ref="M3:M5"/>
    <mergeCell ref="A3:A5"/>
    <mergeCell ref="Q3:Q4"/>
    <mergeCell ref="B3:B5"/>
    <mergeCell ref="D3:H3"/>
    <mergeCell ref="I3:I5"/>
    <mergeCell ref="J3:J5"/>
    <mergeCell ref="L3:L5"/>
    <mergeCell ref="K3:K5"/>
    <mergeCell ref="N3:N5"/>
    <mergeCell ref="O3:O5"/>
    <mergeCell ref="P3:P5"/>
    <mergeCell ref="C4:C5"/>
    <mergeCell ref="D4:D5"/>
    <mergeCell ref="E4:E5"/>
  </mergeCells>
  <conditionalFormatting sqref="B7:B8 B10:B11">
    <cfRule type="expression" dxfId="195" priority="9">
      <formula>AND(B7&lt;&gt;"",COUNTIF(ListeBIM, B7) = 0)</formula>
    </cfRule>
  </conditionalFormatting>
  <conditionalFormatting sqref="D8">
    <cfRule type="expression" dxfId="194" priority="7">
      <formula>OR(ISNUMBER(SEARCH("-",D8)), ISNUMBER(SEARCH("/",D8)))</formula>
    </cfRule>
  </conditionalFormatting>
  <conditionalFormatting sqref="I1:I2">
    <cfRule type="duplicateValues" dxfId="193" priority="11"/>
  </conditionalFormatting>
  <conditionalFormatting sqref="I3:I5">
    <cfRule type="duplicateValues" dxfId="192" priority="1"/>
  </conditionalFormatting>
  <conditionalFormatting sqref="I34:I1048576 I1:I2">
    <cfRule type="duplicateValues" dxfId="191" priority="8"/>
  </conditionalFormatting>
  <conditionalFormatting sqref="J34:J1048576">
    <cfRule type="duplicateValues" dxfId="190" priority="10"/>
  </conditionalFormatting>
  <conditionalFormatting sqref="K51:K1048576">
    <cfRule type="duplicateValues" dxfId="189" priority="2"/>
  </conditionalFormatting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opLeftCell="E1" zoomScale="70" zoomScaleNormal="70" workbookViewId="0">
      <selection activeCell="Q11" sqref="Q11"/>
    </sheetView>
  </sheetViews>
  <sheetFormatPr baseColWidth="10" defaultRowHeight="15" x14ac:dyDescent="0.25"/>
  <cols>
    <col min="1" max="1" width="5" style="3" customWidth="1"/>
    <col min="2" max="3" width="15" customWidth="1"/>
    <col min="5" max="5" width="14.7109375" customWidth="1"/>
    <col min="9" max="9" width="64.28515625" customWidth="1"/>
    <col min="10" max="10" width="61.5703125" customWidth="1"/>
    <col min="11" max="11" width="104" customWidth="1"/>
    <col min="12" max="12" width="13.140625" style="11" customWidth="1"/>
    <col min="13" max="13" width="11.42578125" style="11"/>
    <col min="14" max="14" width="22.28515625" style="11" customWidth="1"/>
    <col min="15" max="15" width="13.140625" customWidth="1"/>
    <col min="17" max="17" width="20.85546875" customWidth="1"/>
  </cols>
  <sheetData>
    <row r="1" spans="1:17" s="3" customFormat="1" ht="26.25" x14ac:dyDescent="0.4">
      <c r="B1" s="5" t="s">
        <v>355</v>
      </c>
      <c r="D1" s="5"/>
      <c r="H1" s="5" t="s">
        <v>319</v>
      </c>
      <c r="L1" s="4"/>
      <c r="M1" s="4"/>
      <c r="N1" s="4"/>
      <c r="Q1"/>
    </row>
    <row r="2" spans="1:17" s="3" customFormat="1" x14ac:dyDescent="0.25">
      <c r="L2" s="4"/>
      <c r="M2" s="4"/>
      <c r="N2" s="4"/>
      <c r="Q2"/>
    </row>
    <row r="3" spans="1:17" s="3" customFormat="1" ht="28.5" customHeight="1" x14ac:dyDescent="0.2">
      <c r="A3" s="211" t="s">
        <v>565</v>
      </c>
      <c r="B3" s="216" t="s">
        <v>17</v>
      </c>
      <c r="C3" s="12" t="s">
        <v>12</v>
      </c>
      <c r="D3" s="219" t="s">
        <v>13</v>
      </c>
      <c r="E3" s="220"/>
      <c r="F3" s="220"/>
      <c r="G3" s="220"/>
      <c r="H3" s="221"/>
      <c r="I3" s="222" t="s">
        <v>482</v>
      </c>
      <c r="J3" s="224" t="s">
        <v>10</v>
      </c>
      <c r="K3" s="222" t="s">
        <v>483</v>
      </c>
      <c r="L3" s="210" t="s">
        <v>14</v>
      </c>
      <c r="M3" s="210" t="s">
        <v>19</v>
      </c>
      <c r="N3" s="210" t="s">
        <v>20</v>
      </c>
      <c r="O3" s="210" t="s">
        <v>21</v>
      </c>
      <c r="P3" s="210" t="s">
        <v>22</v>
      </c>
      <c r="Q3" s="214" t="s">
        <v>550</v>
      </c>
    </row>
    <row r="4" spans="1:17" s="3" customFormat="1" ht="15" customHeight="1" x14ac:dyDescent="0.2">
      <c r="A4" s="212"/>
      <c r="B4" s="217"/>
      <c r="C4" s="228" t="s">
        <v>27</v>
      </c>
      <c r="D4" s="230" t="s">
        <v>8</v>
      </c>
      <c r="E4" s="230" t="s">
        <v>9</v>
      </c>
      <c r="F4" s="232" t="s">
        <v>15</v>
      </c>
      <c r="G4" s="233"/>
      <c r="H4" s="208" t="s">
        <v>16</v>
      </c>
      <c r="I4" s="222"/>
      <c r="J4" s="224"/>
      <c r="K4" s="226"/>
      <c r="L4" s="210"/>
      <c r="M4" s="210"/>
      <c r="N4" s="210"/>
      <c r="O4" s="210"/>
      <c r="P4" s="210"/>
      <c r="Q4" s="215"/>
    </row>
    <row r="5" spans="1:17" ht="15" customHeight="1" x14ac:dyDescent="0.25">
      <c r="A5" s="213"/>
      <c r="B5" s="217"/>
      <c r="C5" s="228"/>
      <c r="D5" s="235"/>
      <c r="E5" s="235"/>
      <c r="F5" s="9" t="s">
        <v>10</v>
      </c>
      <c r="G5" s="9" t="s">
        <v>11</v>
      </c>
      <c r="H5" s="234"/>
      <c r="I5" s="223"/>
      <c r="J5" s="225"/>
      <c r="K5" s="227"/>
      <c r="L5" s="236"/>
      <c r="M5" s="236"/>
      <c r="N5" s="236"/>
      <c r="O5" s="236"/>
      <c r="P5" s="236"/>
      <c r="Q5" s="177" t="s">
        <v>552</v>
      </c>
    </row>
    <row r="6" spans="1:17" x14ac:dyDescent="0.25">
      <c r="A6" s="3" t="s">
        <v>569</v>
      </c>
      <c r="B6" s="74" t="s">
        <v>319</v>
      </c>
      <c r="C6" s="1" t="s">
        <v>28</v>
      </c>
      <c r="D6" s="84" t="s">
        <v>281</v>
      </c>
      <c r="E6" s="1" t="s">
        <v>28</v>
      </c>
      <c r="F6" s="74" t="s">
        <v>0</v>
      </c>
      <c r="G6" s="74"/>
      <c r="H6" s="74" t="s">
        <v>1</v>
      </c>
      <c r="I6" s="127" t="str">
        <f>CONCATENATE("SITE-BAT-NIV-ZONE-METIER-",B6,"-",C6,"-",D6,"-",E6,"-",F6,IF(G6="","","."),G6,"-",H6)</f>
        <v>SITE-BAT-NIV-ZONE-METIER-CUV-XXX-CIRC-XXX-SYN-TA</v>
      </c>
      <c r="J6" s="24" t="s">
        <v>549</v>
      </c>
      <c r="K6" s="130" t="str">
        <f>CONCATENATE("SITE-BAT-NIV-ZONE-METIER-",B6,"-",C6," - ",J6)</f>
        <v>SITE-BAT-NIV-ZONE-METIER-CUV-XXX - Synthèse Pompe de dosage</v>
      </c>
      <c r="L6" s="19" t="s">
        <v>18</v>
      </c>
      <c r="M6" s="20">
        <v>1</v>
      </c>
      <c r="N6" s="20" t="s">
        <v>23</v>
      </c>
      <c r="O6" s="6"/>
      <c r="P6" s="6"/>
      <c r="Q6" s="175" t="s">
        <v>551</v>
      </c>
    </row>
    <row r="7" spans="1:17" x14ac:dyDescent="0.25">
      <c r="B7" s="30"/>
      <c r="C7" s="55"/>
      <c r="D7" s="55"/>
      <c r="E7" s="54"/>
      <c r="F7" s="25"/>
      <c r="G7" s="53"/>
      <c r="H7" s="53"/>
      <c r="I7" s="54"/>
      <c r="J7" s="3"/>
      <c r="K7" s="3"/>
      <c r="L7" s="3"/>
      <c r="M7" s="3"/>
      <c r="N7"/>
      <c r="Q7" s="176"/>
    </row>
    <row r="8" spans="1:17" x14ac:dyDescent="0.25">
      <c r="B8" s="30"/>
      <c r="C8" s="55"/>
      <c r="D8" s="56"/>
      <c r="E8" s="58"/>
      <c r="F8" s="25"/>
      <c r="G8" s="53"/>
      <c r="H8" s="53"/>
      <c r="I8" s="54"/>
      <c r="J8" s="3"/>
      <c r="K8" s="3"/>
      <c r="L8" s="3"/>
      <c r="M8" s="3"/>
      <c r="N8"/>
      <c r="Q8" s="176"/>
    </row>
    <row r="9" spans="1:17" x14ac:dyDescent="0.25">
      <c r="B9" s="30"/>
      <c r="C9" s="55"/>
      <c r="D9" s="56"/>
      <c r="E9" s="58"/>
      <c r="F9" s="25"/>
      <c r="G9" s="53"/>
      <c r="H9" s="53"/>
      <c r="I9" s="54"/>
      <c r="J9" s="3"/>
      <c r="K9" s="3"/>
      <c r="L9" s="3"/>
      <c r="M9" s="3"/>
      <c r="N9"/>
      <c r="Q9" s="176"/>
    </row>
    <row r="10" spans="1:17" x14ac:dyDescent="0.25">
      <c r="B10" s="30"/>
      <c r="C10" s="55"/>
      <c r="D10" s="59"/>
      <c r="E10" s="53"/>
      <c r="F10" s="25"/>
      <c r="G10" s="53"/>
      <c r="H10" s="53"/>
      <c r="I10" s="54"/>
      <c r="J10" s="3"/>
      <c r="K10" s="3"/>
      <c r="L10" s="3"/>
      <c r="M10" s="3"/>
      <c r="N10"/>
      <c r="Q10" s="176"/>
    </row>
    <row r="11" spans="1:17" x14ac:dyDescent="0.25">
      <c r="B11" s="30"/>
      <c r="C11" s="55"/>
      <c r="D11" s="55"/>
      <c r="E11" s="53"/>
      <c r="F11" s="57"/>
      <c r="G11" s="53"/>
      <c r="H11" s="53"/>
      <c r="I11" s="54"/>
      <c r="J11" s="3"/>
      <c r="K11" s="3"/>
      <c r="L11" s="3"/>
      <c r="M11" s="3"/>
      <c r="N11"/>
      <c r="Q11" s="176"/>
    </row>
    <row r="12" spans="1:17" x14ac:dyDescent="0.25">
      <c r="A12" s="194"/>
      <c r="B12" s="3"/>
      <c r="C12" s="54"/>
      <c r="D12" s="54"/>
      <c r="E12" s="54"/>
      <c r="F12" s="54"/>
      <c r="G12" s="54"/>
      <c r="H12" s="54"/>
      <c r="I12" s="54"/>
      <c r="J12" s="3"/>
      <c r="K12" s="3"/>
      <c r="L12" s="3"/>
      <c r="M12" s="3"/>
      <c r="N12"/>
      <c r="Q12" s="176"/>
    </row>
    <row r="13" spans="1:17" x14ac:dyDescent="0.25">
      <c r="B13" s="3"/>
      <c r="C13" s="3"/>
      <c r="D13" s="3"/>
      <c r="E13" s="3"/>
      <c r="F13" s="26"/>
      <c r="G13" s="4"/>
      <c r="H13" s="3"/>
      <c r="I13" s="3"/>
      <c r="J13" s="3"/>
      <c r="K13" s="3"/>
      <c r="L13" s="3"/>
      <c r="M13" s="3"/>
      <c r="N13"/>
      <c r="Q13" s="176"/>
    </row>
    <row r="14" spans="1:17" x14ac:dyDescent="0.25">
      <c r="B14" s="3"/>
      <c r="C14" s="3"/>
      <c r="D14" s="3"/>
      <c r="E14" s="3"/>
      <c r="F14" s="3"/>
      <c r="G14" s="3"/>
      <c r="H14" s="3"/>
      <c r="I14" s="4"/>
      <c r="J14" s="3"/>
      <c r="K14" s="3"/>
      <c r="L14"/>
      <c r="M14"/>
      <c r="N14"/>
      <c r="Q14" s="176"/>
    </row>
    <row r="15" spans="1:17" x14ac:dyDescent="0.25">
      <c r="J15" s="11"/>
      <c r="L15"/>
      <c r="M15"/>
      <c r="N15"/>
      <c r="Q15" s="176"/>
    </row>
    <row r="16" spans="1:17" x14ac:dyDescent="0.25">
      <c r="J16" s="11"/>
      <c r="K16" s="11"/>
      <c r="L16"/>
      <c r="M16"/>
      <c r="N16"/>
      <c r="Q16" s="176"/>
    </row>
    <row r="17" spans="1:17" x14ac:dyDescent="0.25">
      <c r="J17" s="11"/>
      <c r="K17" s="11"/>
      <c r="L17"/>
      <c r="M17"/>
      <c r="N17"/>
      <c r="Q17" s="176"/>
    </row>
    <row r="18" spans="1:17" x14ac:dyDescent="0.25">
      <c r="J18" s="11"/>
      <c r="K18" s="11"/>
      <c r="L18"/>
      <c r="M18"/>
      <c r="N18"/>
      <c r="Q18" s="176"/>
    </row>
    <row r="19" spans="1:17" x14ac:dyDescent="0.25">
      <c r="J19" s="11"/>
      <c r="K19" s="11"/>
      <c r="L19"/>
      <c r="M19"/>
      <c r="N19"/>
      <c r="Q19" s="176"/>
    </row>
    <row r="20" spans="1:17" x14ac:dyDescent="0.25">
      <c r="J20" s="11"/>
      <c r="K20" s="11"/>
      <c r="L20"/>
      <c r="M20"/>
      <c r="N20"/>
      <c r="Q20" s="176"/>
    </row>
    <row r="21" spans="1:17" x14ac:dyDescent="0.25">
      <c r="J21" s="11"/>
      <c r="K21" s="11"/>
      <c r="L21"/>
      <c r="M21"/>
      <c r="N21"/>
      <c r="Q21" s="176"/>
    </row>
    <row r="22" spans="1:17" x14ac:dyDescent="0.25">
      <c r="K22" s="37"/>
      <c r="Q22" s="176"/>
    </row>
    <row r="23" spans="1:17" x14ac:dyDescent="0.25">
      <c r="K23" s="37"/>
      <c r="Q23" s="176"/>
    </row>
    <row r="24" spans="1:17" x14ac:dyDescent="0.25">
      <c r="K24" s="37"/>
      <c r="Q24" s="176"/>
    </row>
    <row r="25" spans="1:17" x14ac:dyDescent="0.25">
      <c r="K25" s="37"/>
      <c r="Q25" s="178"/>
    </row>
    <row r="26" spans="1:17" x14ac:dyDescent="0.25">
      <c r="K26" s="25"/>
    </row>
    <row r="27" spans="1:17" x14ac:dyDescent="0.25">
      <c r="K27" s="25"/>
    </row>
    <row r="28" spans="1:17" x14ac:dyDescent="0.25">
      <c r="K28" s="25"/>
    </row>
    <row r="29" spans="1:17" x14ac:dyDescent="0.25">
      <c r="K29" s="44"/>
    </row>
    <row r="30" spans="1:17" x14ac:dyDescent="0.25">
      <c r="K30" s="44"/>
    </row>
    <row r="31" spans="1:17" x14ac:dyDescent="0.25">
      <c r="K31" s="25"/>
    </row>
    <row r="32" spans="1:17" s="11" customFormat="1" x14ac:dyDescent="0.25">
      <c r="A32" s="3"/>
      <c r="B32"/>
      <c r="C32"/>
      <c r="D32"/>
      <c r="E32"/>
      <c r="F32"/>
      <c r="G32"/>
      <c r="H32"/>
      <c r="I32"/>
      <c r="J32"/>
      <c r="K32" s="46"/>
      <c r="O32"/>
      <c r="P32"/>
      <c r="Q32"/>
    </row>
    <row r="33" spans="1:17" s="11" customFormat="1" x14ac:dyDescent="0.25">
      <c r="A33" s="3"/>
      <c r="B33"/>
      <c r="C33"/>
      <c r="D33"/>
      <c r="E33"/>
      <c r="F33"/>
      <c r="G33"/>
      <c r="H33"/>
      <c r="I33"/>
      <c r="J33"/>
      <c r="K33" s="3"/>
      <c r="O33"/>
      <c r="P33"/>
      <c r="Q33"/>
    </row>
    <row r="34" spans="1:17" s="11" customFormat="1" x14ac:dyDescent="0.25">
      <c r="A34" s="3"/>
      <c r="B34"/>
      <c r="C34"/>
      <c r="D34"/>
      <c r="E34"/>
      <c r="F34"/>
      <c r="G34"/>
      <c r="H34"/>
      <c r="I34"/>
      <c r="J34"/>
      <c r="K34" s="26"/>
      <c r="O34"/>
      <c r="P34"/>
      <c r="Q34"/>
    </row>
    <row r="35" spans="1:17" s="11" customFormat="1" x14ac:dyDescent="0.25">
      <c r="A35" s="3"/>
      <c r="B35"/>
      <c r="C35"/>
      <c r="D35"/>
      <c r="E35"/>
      <c r="F35"/>
      <c r="G35"/>
      <c r="H35"/>
      <c r="I35"/>
      <c r="J35"/>
      <c r="K35" s="3"/>
      <c r="O35"/>
      <c r="P35"/>
      <c r="Q35"/>
    </row>
  </sheetData>
  <mergeCells count="17">
    <mergeCell ref="Q3:Q4"/>
    <mergeCell ref="M3:M5"/>
    <mergeCell ref="N3:N5"/>
    <mergeCell ref="O3:O5"/>
    <mergeCell ref="P3:P5"/>
    <mergeCell ref="A3:A5"/>
    <mergeCell ref="L3:L5"/>
    <mergeCell ref="B3:B5"/>
    <mergeCell ref="D3:H3"/>
    <mergeCell ref="I3:I5"/>
    <mergeCell ref="J3:J5"/>
    <mergeCell ref="K3:K5"/>
    <mergeCell ref="C4:C5"/>
    <mergeCell ref="D4:D5"/>
    <mergeCell ref="E4:E5"/>
    <mergeCell ref="F4:G4"/>
    <mergeCell ref="H4:H5"/>
  </mergeCells>
  <conditionalFormatting sqref="B7:B11">
    <cfRule type="expression" dxfId="188" priority="5">
      <formula>AND(B7&lt;&gt;"",COUNTIF(ListeBIM, B7) = 0)</formula>
    </cfRule>
  </conditionalFormatting>
  <conditionalFormatting sqref="D8:D9">
    <cfRule type="expression" dxfId="187" priority="3">
      <formula>OR(ISNUMBER(SEARCH("-",D8)), ISNUMBER(SEARCH("/",D8)))</formula>
    </cfRule>
  </conditionalFormatting>
  <conditionalFormatting sqref="I1:I2">
    <cfRule type="duplicateValues" dxfId="186" priority="7"/>
  </conditionalFormatting>
  <conditionalFormatting sqref="I3:I5">
    <cfRule type="duplicateValues" dxfId="185" priority="1"/>
  </conditionalFormatting>
  <conditionalFormatting sqref="I34:I1048576 I1:I2">
    <cfRule type="duplicateValues" dxfId="184" priority="4"/>
  </conditionalFormatting>
  <conditionalFormatting sqref="J34:J1048576">
    <cfRule type="duplicateValues" dxfId="183" priority="6"/>
  </conditionalFormatting>
  <conditionalFormatting sqref="K55:K1048576">
    <cfRule type="duplicateValues" dxfId="182" priority="2"/>
  </conditionalFormatting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"/>
  <dimension ref="A1:Q31"/>
  <sheetViews>
    <sheetView zoomScale="70" zoomScaleNormal="70" workbookViewId="0">
      <selection activeCell="K17" sqref="K17"/>
    </sheetView>
  </sheetViews>
  <sheetFormatPr baseColWidth="10" defaultRowHeight="15" x14ac:dyDescent="0.25"/>
  <cols>
    <col min="1" max="1" width="5" style="3" customWidth="1"/>
    <col min="2" max="3" width="15" customWidth="1"/>
    <col min="5" max="5" width="14.7109375" customWidth="1"/>
    <col min="9" max="9" width="64.28515625" customWidth="1"/>
    <col min="10" max="10" width="61.5703125" customWidth="1"/>
    <col min="11" max="11" width="104" customWidth="1"/>
    <col min="12" max="12" width="13.140625" style="11" customWidth="1"/>
    <col min="13" max="13" width="11.42578125" style="11"/>
    <col min="14" max="14" width="22.28515625" style="11" customWidth="1"/>
    <col min="15" max="15" width="13.140625" customWidth="1"/>
    <col min="17" max="17" width="20.85546875" customWidth="1"/>
  </cols>
  <sheetData>
    <row r="1" spans="1:17" s="3" customFormat="1" ht="26.25" x14ac:dyDescent="0.4">
      <c r="B1" s="5" t="s">
        <v>355</v>
      </c>
      <c r="D1" s="5"/>
      <c r="H1" s="5" t="s">
        <v>125</v>
      </c>
      <c r="L1" s="4"/>
      <c r="M1" s="4"/>
      <c r="N1" s="4"/>
      <c r="Q1"/>
    </row>
    <row r="2" spans="1:17" s="3" customFormat="1" x14ac:dyDescent="0.25">
      <c r="L2" s="4"/>
      <c r="M2" s="4"/>
      <c r="N2" s="4"/>
      <c r="Q2"/>
    </row>
    <row r="3" spans="1:17" s="3" customFormat="1" ht="28.5" customHeight="1" x14ac:dyDescent="0.2">
      <c r="A3" s="211" t="s">
        <v>565</v>
      </c>
      <c r="B3" s="216" t="s">
        <v>17</v>
      </c>
      <c r="C3" s="12" t="s">
        <v>12</v>
      </c>
      <c r="D3" s="219" t="s">
        <v>13</v>
      </c>
      <c r="E3" s="220"/>
      <c r="F3" s="220"/>
      <c r="G3" s="220"/>
      <c r="H3" s="221"/>
      <c r="I3" s="222" t="s">
        <v>482</v>
      </c>
      <c r="J3" s="224" t="s">
        <v>10</v>
      </c>
      <c r="K3" s="222" t="s">
        <v>483</v>
      </c>
      <c r="L3" s="210" t="s">
        <v>14</v>
      </c>
      <c r="M3" s="210" t="s">
        <v>19</v>
      </c>
      <c r="N3" s="210" t="s">
        <v>20</v>
      </c>
      <c r="O3" s="210" t="s">
        <v>21</v>
      </c>
      <c r="P3" s="210" t="s">
        <v>22</v>
      </c>
      <c r="Q3" s="214" t="s">
        <v>550</v>
      </c>
    </row>
    <row r="4" spans="1:17" s="3" customFormat="1" ht="15" customHeight="1" x14ac:dyDescent="0.2">
      <c r="A4" s="212"/>
      <c r="B4" s="217"/>
      <c r="C4" s="228" t="s">
        <v>27</v>
      </c>
      <c r="D4" s="230" t="s">
        <v>8</v>
      </c>
      <c r="E4" s="230" t="s">
        <v>9</v>
      </c>
      <c r="F4" s="232" t="s">
        <v>15</v>
      </c>
      <c r="G4" s="233"/>
      <c r="H4" s="208" t="s">
        <v>16</v>
      </c>
      <c r="I4" s="222"/>
      <c r="J4" s="224"/>
      <c r="K4" s="226"/>
      <c r="L4" s="210"/>
      <c r="M4" s="210"/>
      <c r="N4" s="210"/>
      <c r="O4" s="210"/>
      <c r="P4" s="210"/>
      <c r="Q4" s="215"/>
    </row>
    <row r="5" spans="1:17" ht="15" customHeight="1" x14ac:dyDescent="0.25">
      <c r="A5" s="213"/>
      <c r="B5" s="217"/>
      <c r="C5" s="228"/>
      <c r="D5" s="235"/>
      <c r="E5" s="235"/>
      <c r="F5" s="9" t="s">
        <v>10</v>
      </c>
      <c r="G5" s="9" t="s">
        <v>11</v>
      </c>
      <c r="H5" s="234"/>
      <c r="I5" s="223"/>
      <c r="J5" s="225"/>
      <c r="K5" s="227"/>
      <c r="L5" s="236"/>
      <c r="M5" s="236"/>
      <c r="N5" s="236"/>
      <c r="O5" s="236"/>
      <c r="P5" s="236"/>
      <c r="Q5" s="177" t="s">
        <v>552</v>
      </c>
    </row>
    <row r="6" spans="1:17" x14ac:dyDescent="0.25">
      <c r="A6" s="3" t="s">
        <v>566</v>
      </c>
      <c r="B6" s="63" t="s">
        <v>125</v>
      </c>
      <c r="C6" s="1" t="s">
        <v>28</v>
      </c>
      <c r="D6" s="60" t="s">
        <v>4</v>
      </c>
      <c r="E6" s="51" t="s">
        <v>2</v>
      </c>
      <c r="F6" s="61" t="s">
        <v>126</v>
      </c>
      <c r="G6" s="61"/>
      <c r="H6" s="62" t="s">
        <v>5</v>
      </c>
      <c r="I6" s="127" t="str">
        <f>CONCATENATE("SITE-BAT-NIV-ZONE-METIER-",B6,"-",C6,"-",D6,"-",E6,"-",F6,IF(G6="","","."),G6,"-",H6)</f>
        <v>SITE-BAT-NIV-ZONE-METIER-DES-XXX-COMUT-001-MANU-TS</v>
      </c>
      <c r="J6" s="24" t="s">
        <v>130</v>
      </c>
      <c r="K6" s="130" t="str">
        <f>CONCATENATE("SITE-BAT-NIV-ZONE-METIER-",B6,"-",C6," - ",J6)</f>
        <v>SITE-BAT-NIV-ZONE-METIER-DES-XXX - Commutateur Désemboueur</v>
      </c>
      <c r="L6" s="8"/>
      <c r="M6" s="20"/>
      <c r="N6" s="20" t="s">
        <v>378</v>
      </c>
      <c r="O6" s="6"/>
      <c r="P6" s="6"/>
      <c r="Q6" s="175"/>
    </row>
    <row r="7" spans="1:17" x14ac:dyDescent="0.25">
      <c r="A7" s="3" t="s">
        <v>566</v>
      </c>
      <c r="B7" s="63" t="s">
        <v>125</v>
      </c>
      <c r="C7" s="1" t="s">
        <v>28</v>
      </c>
      <c r="D7" s="60" t="s">
        <v>4</v>
      </c>
      <c r="E7" s="51" t="s">
        <v>2</v>
      </c>
      <c r="F7" s="61" t="s">
        <v>127</v>
      </c>
      <c r="G7" s="61"/>
      <c r="H7" s="62" t="s">
        <v>5</v>
      </c>
      <c r="I7" s="127" t="str">
        <f>CONCATENATE("SITE-BAT-NIV-ZONE-METIER-",B7,"-",C7,"-",D7,"-",E7,"-",F7,IF(G7="","","."),G7,"-",H7)</f>
        <v>SITE-BAT-NIV-ZONE-METIER-DES-XXX-COMUT-001-AUTO-TS</v>
      </c>
      <c r="J7" s="24" t="s">
        <v>130</v>
      </c>
      <c r="K7" s="130" t="str">
        <f>CONCATENATE("SITE-BAT-NIV-ZONE-METIER-",B7,"-",C7," - ",J7)</f>
        <v>SITE-BAT-NIV-ZONE-METIER-DES-XXX - Commutateur Désemboueur</v>
      </c>
      <c r="L7" s="8"/>
      <c r="M7" s="20"/>
      <c r="N7" s="20" t="s">
        <v>379</v>
      </c>
      <c r="O7" s="6"/>
      <c r="P7" s="6"/>
      <c r="Q7" s="175"/>
    </row>
    <row r="8" spans="1:17" x14ac:dyDescent="0.25">
      <c r="A8" s="3" t="s">
        <v>569</v>
      </c>
      <c r="B8" s="63" t="s">
        <v>125</v>
      </c>
      <c r="C8" s="1" t="s">
        <v>28</v>
      </c>
      <c r="D8" s="13" t="s">
        <v>125</v>
      </c>
      <c r="E8" s="1" t="s">
        <v>28</v>
      </c>
      <c r="F8" s="61" t="s">
        <v>128</v>
      </c>
      <c r="G8" s="62"/>
      <c r="H8" s="135" t="s">
        <v>5</v>
      </c>
      <c r="I8" s="127" t="str">
        <f>CONCATENATE("SITE-BAT-NIV-ZONE-METIER-",B8,"-",C8,"-",D8,"-",E8,"-",F8,IF(G8="","","."),G8,"-",H8)</f>
        <v>SITE-BAT-NIV-ZONE-METIER-DES-XXX-DES-XXX-AUTOR-TS</v>
      </c>
      <c r="J8" s="24" t="s">
        <v>131</v>
      </c>
      <c r="K8" s="130" t="str">
        <f>CONCATENATE("SITE-BAT-NIV-ZONE-METIER-",B8,"-",C8," - ",J8)</f>
        <v>SITE-BAT-NIV-ZONE-METIER-DES-XXX - Ordre de marche Désemboueur</v>
      </c>
      <c r="L8" s="20"/>
      <c r="M8" s="20"/>
      <c r="N8" s="20" t="s">
        <v>85</v>
      </c>
      <c r="O8" s="6"/>
      <c r="P8" s="6"/>
      <c r="Q8" s="175"/>
    </row>
    <row r="9" spans="1:17" x14ac:dyDescent="0.25">
      <c r="A9" s="3" t="s">
        <v>566</v>
      </c>
      <c r="B9" s="124" t="s">
        <v>125</v>
      </c>
      <c r="C9" s="1" t="s">
        <v>28</v>
      </c>
      <c r="D9" s="63" t="s">
        <v>125</v>
      </c>
      <c r="E9" s="1" t="s">
        <v>28</v>
      </c>
      <c r="F9" s="13" t="s">
        <v>0</v>
      </c>
      <c r="G9" s="61"/>
      <c r="H9" s="61" t="s">
        <v>1</v>
      </c>
      <c r="I9" s="127" t="str">
        <f>CONCATENATE("SITE-BAT-NIV-ZONE-METIER-",B9,"-",C9,"-",D9,"-",E9,"-",F9,IF(G9="","","."),G9,"-",H9)</f>
        <v>SITE-BAT-NIV-ZONE-METIER-DES-XXX-DES-XXX-SYN-TA</v>
      </c>
      <c r="J9" s="24" t="s">
        <v>132</v>
      </c>
      <c r="K9" s="130" t="str">
        <f>CONCATENATE("SITE-BAT-NIV-ZONE-METIER-",B9,"-",C9," - ",J9)</f>
        <v>SITE-BAT-NIV-ZONE-METIER-DES-XXX - Alarme Désemboueur</v>
      </c>
      <c r="L9" s="8" t="s">
        <v>18</v>
      </c>
      <c r="M9" s="20">
        <v>1</v>
      </c>
      <c r="N9" s="20" t="s">
        <v>23</v>
      </c>
      <c r="O9" s="64"/>
      <c r="P9" s="64"/>
      <c r="Q9" s="175" t="s">
        <v>551</v>
      </c>
    </row>
    <row r="10" spans="1:17" x14ac:dyDescent="0.25">
      <c r="B10" s="30"/>
      <c r="C10" s="55"/>
      <c r="D10" s="56"/>
      <c r="E10" s="58"/>
      <c r="F10" s="25"/>
      <c r="G10" s="53"/>
      <c r="H10" s="53"/>
      <c r="I10" s="52"/>
      <c r="K10" s="3"/>
      <c r="L10"/>
      <c r="M10"/>
      <c r="N10"/>
      <c r="Q10" s="176"/>
    </row>
    <row r="11" spans="1:17" x14ac:dyDescent="0.25">
      <c r="B11" s="30"/>
      <c r="C11" s="55"/>
      <c r="D11" s="56"/>
      <c r="E11" s="58"/>
      <c r="F11" s="25"/>
      <c r="G11" s="53"/>
      <c r="H11" s="53"/>
      <c r="I11" s="52"/>
      <c r="K11" s="3"/>
      <c r="L11"/>
      <c r="M11"/>
      <c r="N11"/>
      <c r="Q11" s="176"/>
    </row>
    <row r="12" spans="1:17" x14ac:dyDescent="0.25">
      <c r="A12" s="194"/>
      <c r="B12" s="30"/>
      <c r="C12" s="55"/>
      <c r="D12" s="59"/>
      <c r="E12" s="53"/>
      <c r="F12" s="25"/>
      <c r="G12" s="53"/>
      <c r="H12" s="53"/>
      <c r="I12" s="52"/>
      <c r="K12" s="3"/>
      <c r="L12"/>
      <c r="M12"/>
      <c r="N12"/>
      <c r="Q12" s="176"/>
    </row>
    <row r="13" spans="1:17" x14ac:dyDescent="0.25">
      <c r="B13" s="30"/>
      <c r="C13" s="55"/>
      <c r="D13" s="55"/>
      <c r="E13" s="53"/>
      <c r="F13" s="57"/>
      <c r="G13" s="53"/>
      <c r="H13" s="53"/>
      <c r="I13" s="52"/>
      <c r="K13" s="3"/>
      <c r="L13"/>
      <c r="M13"/>
      <c r="N13"/>
      <c r="Q13" s="176"/>
    </row>
    <row r="14" spans="1:17" x14ac:dyDescent="0.25">
      <c r="B14" s="3"/>
      <c r="C14" s="54"/>
      <c r="D14" s="54"/>
      <c r="E14" s="54"/>
      <c r="F14" s="54"/>
      <c r="G14" s="54"/>
      <c r="H14" s="54"/>
      <c r="I14" s="52"/>
      <c r="K14" s="3"/>
      <c r="L14"/>
      <c r="M14"/>
      <c r="N14"/>
      <c r="Q14" s="176"/>
    </row>
    <row r="15" spans="1:17" x14ac:dyDescent="0.25">
      <c r="B15" s="3"/>
      <c r="C15" s="3"/>
      <c r="D15" s="3"/>
      <c r="E15" s="3"/>
      <c r="F15" s="26"/>
      <c r="G15" s="4"/>
      <c r="H15" s="3"/>
      <c r="K15" s="11"/>
      <c r="L15"/>
      <c r="M15"/>
      <c r="N15"/>
      <c r="Q15" s="176"/>
    </row>
    <row r="16" spans="1:17" x14ac:dyDescent="0.25">
      <c r="B16" s="3"/>
      <c r="C16" s="3"/>
      <c r="D16" s="3"/>
      <c r="E16" s="3"/>
      <c r="F16" s="3"/>
      <c r="G16" s="3"/>
      <c r="H16" s="3"/>
      <c r="I16" s="4"/>
      <c r="J16" s="4"/>
      <c r="K16" s="11"/>
      <c r="L16" s="4"/>
      <c r="M16" s="3"/>
      <c r="N16" s="3"/>
      <c r="Q16" s="176"/>
    </row>
    <row r="17" spans="10:17" x14ac:dyDescent="0.25">
      <c r="J17" s="11"/>
      <c r="K17" s="11"/>
      <c r="N17"/>
      <c r="Q17" s="176"/>
    </row>
    <row r="18" spans="10:17" x14ac:dyDescent="0.25">
      <c r="K18" s="37"/>
      <c r="Q18" s="176"/>
    </row>
    <row r="19" spans="10:17" x14ac:dyDescent="0.25">
      <c r="K19" s="37"/>
      <c r="Q19" s="176"/>
    </row>
    <row r="20" spans="10:17" x14ac:dyDescent="0.25">
      <c r="K20" s="37"/>
      <c r="Q20" s="176"/>
    </row>
    <row r="21" spans="10:17" x14ac:dyDescent="0.25">
      <c r="K21" s="37"/>
      <c r="Q21" s="176"/>
    </row>
    <row r="22" spans="10:17" x14ac:dyDescent="0.25">
      <c r="K22" s="25"/>
      <c r="Q22" s="176"/>
    </row>
    <row r="23" spans="10:17" x14ac:dyDescent="0.25">
      <c r="K23" s="25"/>
      <c r="Q23" s="176"/>
    </row>
    <row r="24" spans="10:17" x14ac:dyDescent="0.25">
      <c r="K24" s="25"/>
      <c r="Q24" s="176"/>
    </row>
    <row r="25" spans="10:17" x14ac:dyDescent="0.25">
      <c r="K25" s="44"/>
      <c r="Q25" s="178"/>
    </row>
    <row r="26" spans="10:17" x14ac:dyDescent="0.25">
      <c r="K26" s="44"/>
    </row>
    <row r="27" spans="10:17" x14ac:dyDescent="0.25">
      <c r="K27" s="25"/>
    </row>
    <row r="28" spans="10:17" x14ac:dyDescent="0.25">
      <c r="K28" s="46"/>
    </row>
    <row r="29" spans="10:17" x14ac:dyDescent="0.25">
      <c r="K29" s="3"/>
    </row>
    <row r="30" spans="10:17" x14ac:dyDescent="0.25">
      <c r="K30" s="26"/>
    </row>
    <row r="31" spans="10:17" x14ac:dyDescent="0.25">
      <c r="K31" s="3"/>
    </row>
  </sheetData>
  <mergeCells count="17">
    <mergeCell ref="F4:G4"/>
    <mergeCell ref="H4:H5"/>
    <mergeCell ref="M3:M5"/>
    <mergeCell ref="A3:A5"/>
    <mergeCell ref="Q3:Q4"/>
    <mergeCell ref="B3:B5"/>
    <mergeCell ref="D3:H3"/>
    <mergeCell ref="I3:I5"/>
    <mergeCell ref="J3:J5"/>
    <mergeCell ref="L3:L5"/>
    <mergeCell ref="K3:K5"/>
    <mergeCell ref="N3:N5"/>
    <mergeCell ref="O3:O5"/>
    <mergeCell ref="P3:P5"/>
    <mergeCell ref="C4:C5"/>
    <mergeCell ref="D4:D5"/>
    <mergeCell ref="E4:E5"/>
  </mergeCells>
  <conditionalFormatting sqref="B6:B13">
    <cfRule type="expression" dxfId="181" priority="9">
      <formula>AND(B6&lt;&gt;"",COUNTIF(ListeBIM, B6) = 0)</formula>
    </cfRule>
  </conditionalFormatting>
  <conditionalFormatting sqref="D6">
    <cfRule type="expression" dxfId="180" priority="4">
      <formula>AND(D6&lt;&gt;"",COUNTIF(ListeBIM, D6) = 0)</formula>
    </cfRule>
  </conditionalFormatting>
  <conditionalFormatting sqref="D7:D8">
    <cfRule type="expression" dxfId="179" priority="5">
      <formula>OR(ISNUMBER(SEARCH("-",D7)), ISNUMBER(SEARCH("/",D7)))</formula>
    </cfRule>
  </conditionalFormatting>
  <conditionalFormatting sqref="D8">
    <cfRule type="duplicateValues" dxfId="178" priority="12"/>
  </conditionalFormatting>
  <conditionalFormatting sqref="D10:D11">
    <cfRule type="expression" dxfId="177" priority="7">
      <formula>OR(ISNUMBER(SEARCH("-",D10)), ISNUMBER(SEARCH("/",D10)))</formula>
    </cfRule>
  </conditionalFormatting>
  <conditionalFormatting sqref="F8">
    <cfRule type="expression" dxfId="176" priority="6">
      <formula>OR(ISNUMBER(SEARCH("-",F8)), ISNUMBER(SEARCH("/",F8)))</formula>
    </cfRule>
  </conditionalFormatting>
  <conditionalFormatting sqref="I1:I2">
    <cfRule type="duplicateValues" dxfId="175" priority="11"/>
  </conditionalFormatting>
  <conditionalFormatting sqref="I3:I5">
    <cfRule type="duplicateValues" dxfId="174" priority="1"/>
  </conditionalFormatting>
  <conditionalFormatting sqref="I36:I1048576 I1:I2">
    <cfRule type="duplicateValues" dxfId="173" priority="8"/>
  </conditionalFormatting>
  <conditionalFormatting sqref="J36:J1048576">
    <cfRule type="duplicateValues" dxfId="172" priority="10"/>
  </conditionalFormatting>
  <conditionalFormatting sqref="K51:K1048576">
    <cfRule type="duplicateValues" dxfId="171" priority="2"/>
  </conditionalFormatting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4"/>
  <dimension ref="A1:Q31"/>
  <sheetViews>
    <sheetView zoomScale="70" zoomScaleNormal="70" workbookViewId="0">
      <selection activeCell="Q6" sqref="Q6"/>
    </sheetView>
  </sheetViews>
  <sheetFormatPr baseColWidth="10" defaultRowHeight="15" x14ac:dyDescent="0.25"/>
  <cols>
    <col min="1" max="1" width="5" style="3" customWidth="1"/>
    <col min="2" max="3" width="15" customWidth="1"/>
    <col min="5" max="5" width="14.7109375" customWidth="1"/>
    <col min="9" max="9" width="64.28515625" customWidth="1"/>
    <col min="10" max="10" width="61.5703125" customWidth="1"/>
    <col min="11" max="11" width="104" customWidth="1"/>
    <col min="12" max="12" width="13.140625" style="11" customWidth="1"/>
    <col min="13" max="13" width="11.42578125" style="11"/>
    <col min="14" max="14" width="22.28515625" style="11" customWidth="1"/>
    <col min="15" max="15" width="13.140625" customWidth="1"/>
    <col min="17" max="17" width="20.85546875" customWidth="1"/>
  </cols>
  <sheetData>
    <row r="1" spans="1:17" s="3" customFormat="1" ht="26.25" x14ac:dyDescent="0.4">
      <c r="B1" s="5" t="s">
        <v>355</v>
      </c>
      <c r="D1" s="5"/>
      <c r="H1" s="5" t="s">
        <v>313</v>
      </c>
      <c r="L1" s="4"/>
      <c r="M1" s="4"/>
      <c r="N1" s="4"/>
      <c r="Q1"/>
    </row>
    <row r="2" spans="1:17" s="3" customFormat="1" x14ac:dyDescent="0.25">
      <c r="L2" s="4"/>
      <c r="M2" s="4"/>
      <c r="N2" s="4"/>
      <c r="Q2"/>
    </row>
    <row r="3" spans="1:17" s="3" customFormat="1" ht="28.5" customHeight="1" x14ac:dyDescent="0.2">
      <c r="A3" s="211" t="s">
        <v>565</v>
      </c>
      <c r="B3" s="216" t="s">
        <v>17</v>
      </c>
      <c r="C3" s="12" t="s">
        <v>12</v>
      </c>
      <c r="D3" s="219" t="s">
        <v>13</v>
      </c>
      <c r="E3" s="220"/>
      <c r="F3" s="220"/>
      <c r="G3" s="220"/>
      <c r="H3" s="221"/>
      <c r="I3" s="222" t="s">
        <v>482</v>
      </c>
      <c r="J3" s="224" t="s">
        <v>10</v>
      </c>
      <c r="K3" s="222" t="s">
        <v>483</v>
      </c>
      <c r="L3" s="210" t="s">
        <v>14</v>
      </c>
      <c r="M3" s="210" t="s">
        <v>19</v>
      </c>
      <c r="N3" s="210" t="s">
        <v>20</v>
      </c>
      <c r="O3" s="210" t="s">
        <v>21</v>
      </c>
      <c r="P3" s="210" t="s">
        <v>22</v>
      </c>
      <c r="Q3" s="214" t="s">
        <v>550</v>
      </c>
    </row>
    <row r="4" spans="1:17" s="3" customFormat="1" ht="15" customHeight="1" x14ac:dyDescent="0.2">
      <c r="A4" s="212"/>
      <c r="B4" s="217"/>
      <c r="C4" s="228" t="s">
        <v>27</v>
      </c>
      <c r="D4" s="230" t="s">
        <v>8</v>
      </c>
      <c r="E4" s="230" t="s">
        <v>9</v>
      </c>
      <c r="F4" s="232" t="s">
        <v>15</v>
      </c>
      <c r="G4" s="233"/>
      <c r="H4" s="208" t="s">
        <v>16</v>
      </c>
      <c r="I4" s="222"/>
      <c r="J4" s="224"/>
      <c r="K4" s="226"/>
      <c r="L4" s="210"/>
      <c r="M4" s="210"/>
      <c r="N4" s="210"/>
      <c r="O4" s="210"/>
      <c r="P4" s="210"/>
      <c r="Q4" s="215"/>
    </row>
    <row r="5" spans="1:17" ht="15" customHeight="1" x14ac:dyDescent="0.25">
      <c r="A5" s="213"/>
      <c r="B5" s="217"/>
      <c r="C5" s="228"/>
      <c r="D5" s="235"/>
      <c r="E5" s="235"/>
      <c r="F5" s="9" t="s">
        <v>10</v>
      </c>
      <c r="G5" s="9" t="s">
        <v>11</v>
      </c>
      <c r="H5" s="234"/>
      <c r="I5" s="223"/>
      <c r="J5" s="225"/>
      <c r="K5" s="227"/>
      <c r="L5" s="236"/>
      <c r="M5" s="236"/>
      <c r="N5" s="236"/>
      <c r="O5" s="236"/>
      <c r="P5" s="236"/>
      <c r="Q5" s="177" t="s">
        <v>552</v>
      </c>
    </row>
    <row r="6" spans="1:17" s="3" customFormat="1" x14ac:dyDescent="0.25">
      <c r="A6" s="3" t="s">
        <v>566</v>
      </c>
      <c r="B6" s="74" t="s">
        <v>313</v>
      </c>
      <c r="C6" s="74" t="s">
        <v>28</v>
      </c>
      <c r="D6" s="84" t="s">
        <v>313</v>
      </c>
      <c r="E6" s="74" t="s">
        <v>28</v>
      </c>
      <c r="F6" s="74" t="s">
        <v>0</v>
      </c>
      <c r="G6" s="74"/>
      <c r="H6" s="74" t="s">
        <v>1</v>
      </c>
      <c r="I6" s="127" t="str">
        <f>CONCATENATE("SITE-BAT-NIV-ZONE-METIER-",B6,"-",C6,"-",D6,"-",E6,"-",F6,IF(G6="","","."),G6,"-",H6)</f>
        <v>SITE-BAT-NIV-ZONE-METIER-DFT-XXX-DFT-XXX-SYN-TA</v>
      </c>
      <c r="J6" s="24" t="s">
        <v>314</v>
      </c>
      <c r="K6" s="130" t="str">
        <f>CONCATENATE("SITE-BAT-NIV-ZONE-METIER-",B6,"-",C6," - ",J6)</f>
        <v xml:space="preserve">SITE-BAT-NIV-ZONE-METIER-DFT-XXX - Détection de fuite  </v>
      </c>
      <c r="L6" s="8" t="s">
        <v>18</v>
      </c>
      <c r="M6" s="20">
        <v>1</v>
      </c>
      <c r="N6" s="20" t="s">
        <v>23</v>
      </c>
      <c r="O6" s="6"/>
      <c r="P6" s="6"/>
      <c r="Q6" s="175" t="s">
        <v>551</v>
      </c>
    </row>
    <row r="7" spans="1:17" x14ac:dyDescent="0.25">
      <c r="B7" s="30"/>
      <c r="C7" s="55"/>
      <c r="D7" s="56"/>
      <c r="E7" s="58"/>
      <c r="F7" s="25"/>
      <c r="G7" s="53"/>
      <c r="H7" s="53"/>
      <c r="I7" s="52"/>
      <c r="L7"/>
      <c r="M7"/>
      <c r="N7"/>
      <c r="Q7" s="176"/>
    </row>
    <row r="8" spans="1:17" x14ac:dyDescent="0.25">
      <c r="B8" s="30"/>
      <c r="C8" s="55"/>
      <c r="D8" s="59"/>
      <c r="E8" s="53"/>
      <c r="F8" s="25"/>
      <c r="G8" s="53"/>
      <c r="H8" s="53"/>
      <c r="I8" s="52"/>
      <c r="L8"/>
      <c r="M8"/>
      <c r="N8"/>
      <c r="Q8" s="176"/>
    </row>
    <row r="9" spans="1:17" x14ac:dyDescent="0.25">
      <c r="B9" s="30"/>
      <c r="C9" s="55"/>
      <c r="D9" s="53"/>
      <c r="E9" s="57"/>
      <c r="F9" s="53"/>
      <c r="G9" s="53"/>
      <c r="H9" s="52"/>
      <c r="L9"/>
      <c r="M9"/>
      <c r="N9"/>
      <c r="Q9" s="176"/>
    </row>
    <row r="10" spans="1:17" x14ac:dyDescent="0.25">
      <c r="B10" s="3"/>
      <c r="C10" s="54"/>
      <c r="D10" s="54"/>
      <c r="E10" s="52"/>
      <c r="L10"/>
      <c r="M10"/>
      <c r="N10"/>
      <c r="Q10" s="176"/>
    </row>
    <row r="11" spans="1:17" x14ac:dyDescent="0.25">
      <c r="L11"/>
      <c r="M11"/>
      <c r="N11"/>
      <c r="Q11" s="176"/>
    </row>
    <row r="12" spans="1:17" x14ac:dyDescent="0.25">
      <c r="A12" s="194"/>
      <c r="K12" s="3"/>
      <c r="L12"/>
      <c r="M12"/>
      <c r="N12"/>
      <c r="Q12" s="176"/>
    </row>
    <row r="13" spans="1:17" x14ac:dyDescent="0.25">
      <c r="K13" s="3"/>
      <c r="L13"/>
      <c r="M13"/>
      <c r="N13"/>
      <c r="Q13" s="176"/>
    </row>
    <row r="14" spans="1:17" x14ac:dyDescent="0.25">
      <c r="K14" s="3"/>
      <c r="L14"/>
      <c r="M14"/>
      <c r="N14"/>
      <c r="Q14" s="176"/>
    </row>
    <row r="15" spans="1:17" x14ac:dyDescent="0.25">
      <c r="K15" s="11"/>
      <c r="L15"/>
      <c r="M15"/>
      <c r="N15"/>
      <c r="Q15" s="176"/>
    </row>
    <row r="16" spans="1:17" x14ac:dyDescent="0.25">
      <c r="K16" s="11"/>
      <c r="L16"/>
      <c r="M16"/>
      <c r="N16"/>
      <c r="Q16" s="176"/>
    </row>
    <row r="17" spans="6:17" x14ac:dyDescent="0.25">
      <c r="K17" s="11"/>
      <c r="L17"/>
      <c r="M17"/>
      <c r="N17"/>
      <c r="Q17" s="176"/>
    </row>
    <row r="18" spans="6:17" x14ac:dyDescent="0.25">
      <c r="F18" s="11"/>
      <c r="G18" s="11"/>
      <c r="K18" s="37"/>
      <c r="L18"/>
      <c r="M18"/>
      <c r="N18"/>
      <c r="Q18" s="176"/>
    </row>
    <row r="19" spans="6:17" x14ac:dyDescent="0.25">
      <c r="I19" s="11"/>
      <c r="J19" s="11"/>
      <c r="K19" s="37"/>
      <c r="L19"/>
      <c r="M19"/>
      <c r="N19"/>
      <c r="Q19" s="176"/>
    </row>
    <row r="20" spans="6:17" x14ac:dyDescent="0.25">
      <c r="K20" s="37"/>
      <c r="N20"/>
      <c r="Q20" s="176"/>
    </row>
    <row r="21" spans="6:17" x14ac:dyDescent="0.25">
      <c r="K21" s="37"/>
      <c r="N21"/>
      <c r="Q21" s="176"/>
    </row>
    <row r="22" spans="6:17" x14ac:dyDescent="0.25">
      <c r="K22" s="25"/>
      <c r="Q22" s="176"/>
    </row>
    <row r="23" spans="6:17" x14ac:dyDescent="0.25">
      <c r="K23" s="25"/>
      <c r="Q23" s="176"/>
    </row>
    <row r="24" spans="6:17" x14ac:dyDescent="0.25">
      <c r="K24" s="25"/>
      <c r="Q24" s="176"/>
    </row>
    <row r="25" spans="6:17" x14ac:dyDescent="0.25">
      <c r="K25" s="44"/>
      <c r="Q25" s="178"/>
    </row>
    <row r="26" spans="6:17" x14ac:dyDescent="0.25">
      <c r="K26" s="44"/>
    </row>
    <row r="27" spans="6:17" x14ac:dyDescent="0.25">
      <c r="K27" s="25"/>
    </row>
    <row r="28" spans="6:17" x14ac:dyDescent="0.25">
      <c r="K28" s="46"/>
    </row>
    <row r="29" spans="6:17" x14ac:dyDescent="0.25">
      <c r="K29" s="3"/>
    </row>
    <row r="30" spans="6:17" x14ac:dyDescent="0.25">
      <c r="K30" s="26"/>
    </row>
    <row r="31" spans="6:17" x14ac:dyDescent="0.25">
      <c r="K31" s="3"/>
    </row>
  </sheetData>
  <mergeCells count="17">
    <mergeCell ref="F4:G4"/>
    <mergeCell ref="H4:H5"/>
    <mergeCell ref="M3:M5"/>
    <mergeCell ref="A3:A5"/>
    <mergeCell ref="Q3:Q4"/>
    <mergeCell ref="B3:B5"/>
    <mergeCell ref="D3:H3"/>
    <mergeCell ref="I3:I5"/>
    <mergeCell ref="J3:J5"/>
    <mergeCell ref="L3:L5"/>
    <mergeCell ref="K3:K5"/>
    <mergeCell ref="N3:N5"/>
    <mergeCell ref="O3:O5"/>
    <mergeCell ref="P3:P5"/>
    <mergeCell ref="C4:C5"/>
    <mergeCell ref="D4:D5"/>
    <mergeCell ref="E4:E5"/>
  </mergeCells>
  <conditionalFormatting sqref="B7:B9">
    <cfRule type="expression" dxfId="170" priority="7">
      <formula>AND(B7&lt;&gt;"",COUNTIF(ListeBIM, B7) = 0)</formula>
    </cfRule>
  </conditionalFormatting>
  <conditionalFormatting sqref="D7">
    <cfRule type="expression" dxfId="169" priority="5">
      <formula>OR(ISNUMBER(SEARCH("-",D7)), ISNUMBER(SEARCH("/",D7)))</formula>
    </cfRule>
  </conditionalFormatting>
  <conditionalFormatting sqref="I1:I2">
    <cfRule type="duplicateValues" dxfId="168" priority="9"/>
  </conditionalFormatting>
  <conditionalFormatting sqref="I3:I5">
    <cfRule type="duplicateValues" dxfId="167" priority="1"/>
  </conditionalFormatting>
  <conditionalFormatting sqref="I32:I1048576 I1:I2">
    <cfRule type="duplicateValues" dxfId="166" priority="6"/>
  </conditionalFormatting>
  <conditionalFormatting sqref="J32:J1048576">
    <cfRule type="duplicateValues" dxfId="165" priority="8"/>
  </conditionalFormatting>
  <conditionalFormatting sqref="K51:K1048576">
    <cfRule type="duplicateValues" dxfId="164" priority="2"/>
  </conditionalFormatting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5"/>
  <dimension ref="A1:Q31"/>
  <sheetViews>
    <sheetView zoomScale="70" zoomScaleNormal="70" workbookViewId="0">
      <selection sqref="A1:A1048576"/>
    </sheetView>
  </sheetViews>
  <sheetFormatPr baseColWidth="10" defaultRowHeight="15" x14ac:dyDescent="0.25"/>
  <cols>
    <col min="1" max="1" width="5" style="3" customWidth="1"/>
    <col min="2" max="3" width="15" customWidth="1"/>
    <col min="5" max="5" width="14.7109375" customWidth="1"/>
    <col min="9" max="9" width="64.28515625" customWidth="1"/>
    <col min="10" max="10" width="61.5703125" customWidth="1"/>
    <col min="11" max="11" width="104" customWidth="1"/>
    <col min="12" max="12" width="13.140625" style="11" customWidth="1"/>
    <col min="13" max="13" width="11.42578125" style="11"/>
    <col min="14" max="14" width="22.28515625" style="11" customWidth="1"/>
    <col min="15" max="15" width="13.140625" customWidth="1"/>
    <col min="17" max="17" width="20.85546875" customWidth="1"/>
  </cols>
  <sheetData>
    <row r="1" spans="1:17" s="3" customFormat="1" ht="26.25" x14ac:dyDescent="0.4">
      <c r="B1" s="5" t="s">
        <v>355</v>
      </c>
      <c r="D1" s="5"/>
      <c r="H1" s="5" t="s">
        <v>212</v>
      </c>
      <c r="L1" s="4"/>
      <c r="M1" s="4"/>
      <c r="N1" s="4"/>
      <c r="Q1"/>
    </row>
    <row r="2" spans="1:17" s="3" customFormat="1" x14ac:dyDescent="0.25">
      <c r="L2" s="4"/>
      <c r="M2" s="4"/>
      <c r="N2" s="4"/>
      <c r="Q2"/>
    </row>
    <row r="3" spans="1:17" s="3" customFormat="1" ht="28.5" customHeight="1" x14ac:dyDescent="0.2">
      <c r="A3" s="211" t="s">
        <v>565</v>
      </c>
      <c r="B3" s="216" t="s">
        <v>17</v>
      </c>
      <c r="C3" s="12" t="s">
        <v>12</v>
      </c>
      <c r="D3" s="219" t="s">
        <v>13</v>
      </c>
      <c r="E3" s="220"/>
      <c r="F3" s="220"/>
      <c r="G3" s="220"/>
      <c r="H3" s="221"/>
      <c r="I3" s="222" t="s">
        <v>482</v>
      </c>
      <c r="J3" s="224" t="s">
        <v>10</v>
      </c>
      <c r="K3" s="222" t="s">
        <v>483</v>
      </c>
      <c r="L3" s="210" t="s">
        <v>14</v>
      </c>
      <c r="M3" s="210" t="s">
        <v>19</v>
      </c>
      <c r="N3" s="210" t="s">
        <v>20</v>
      </c>
      <c r="O3" s="210" t="s">
        <v>21</v>
      </c>
      <c r="P3" s="210" t="s">
        <v>22</v>
      </c>
      <c r="Q3" s="214" t="s">
        <v>550</v>
      </c>
    </row>
    <row r="4" spans="1:17" s="3" customFormat="1" ht="15" customHeight="1" x14ac:dyDescent="0.2">
      <c r="A4" s="212"/>
      <c r="B4" s="217"/>
      <c r="C4" s="228" t="s">
        <v>27</v>
      </c>
      <c r="D4" s="230" t="s">
        <v>8</v>
      </c>
      <c r="E4" s="230" t="s">
        <v>9</v>
      </c>
      <c r="F4" s="232" t="s">
        <v>15</v>
      </c>
      <c r="G4" s="233"/>
      <c r="H4" s="208" t="s">
        <v>16</v>
      </c>
      <c r="I4" s="222"/>
      <c r="J4" s="224"/>
      <c r="K4" s="226"/>
      <c r="L4" s="210"/>
      <c r="M4" s="210"/>
      <c r="N4" s="210"/>
      <c r="O4" s="210"/>
      <c r="P4" s="210"/>
      <c r="Q4" s="215"/>
    </row>
    <row r="5" spans="1:17" ht="15" customHeight="1" x14ac:dyDescent="0.25">
      <c r="A5" s="213"/>
      <c r="B5" s="217"/>
      <c r="C5" s="228"/>
      <c r="D5" s="235"/>
      <c r="E5" s="235"/>
      <c r="F5" s="9" t="s">
        <v>10</v>
      </c>
      <c r="G5" s="9" t="s">
        <v>11</v>
      </c>
      <c r="H5" s="234"/>
      <c r="I5" s="223"/>
      <c r="J5" s="225"/>
      <c r="K5" s="227"/>
      <c r="L5" s="236"/>
      <c r="M5" s="236"/>
      <c r="N5" s="236"/>
      <c r="O5" s="236"/>
      <c r="P5" s="236"/>
      <c r="Q5" s="177" t="s">
        <v>552</v>
      </c>
    </row>
    <row r="6" spans="1:17" s="3" customFormat="1" x14ac:dyDescent="0.25">
      <c r="A6" s="3" t="s">
        <v>566</v>
      </c>
      <c r="B6" s="10" t="s">
        <v>212</v>
      </c>
      <c r="C6" s="10" t="s">
        <v>28</v>
      </c>
      <c r="D6" s="10" t="s">
        <v>4</v>
      </c>
      <c r="E6" s="79" t="s">
        <v>2</v>
      </c>
      <c r="F6" s="17" t="s">
        <v>126</v>
      </c>
      <c r="G6" s="17"/>
      <c r="H6" s="17" t="s">
        <v>5</v>
      </c>
      <c r="I6" s="127" t="str">
        <f>CONCATENATE("SITE-BAT-NIV-ZONE-METIER-",B6,"-",C6,"-",D6,"-",E6,"-",F6,IF(G6="","","."),G6,"-",H6)</f>
        <v>SITE-BAT-NIV-ZONE-METIER-ECHEC-XXX-COMUT-001-MANU-TS</v>
      </c>
      <c r="J6" s="75" t="s">
        <v>423</v>
      </c>
      <c r="K6" s="130" t="str">
        <f>CONCATENATE("SITE-BAT-NIV-ZONE-METIER-",B6,"-",C6," - ",J6)</f>
        <v>SITE-BAT-NIV-ZONE-METIER-ECHEC-XXX - Forçage échangeur 1 off / Auto</v>
      </c>
      <c r="L6" s="19"/>
      <c r="M6" s="20"/>
      <c r="N6" s="20" t="s">
        <v>378</v>
      </c>
      <c r="O6" s="6"/>
      <c r="P6" s="6"/>
      <c r="Q6" s="175"/>
    </row>
    <row r="7" spans="1:17" x14ac:dyDescent="0.25">
      <c r="A7" s="3" t="s">
        <v>566</v>
      </c>
      <c r="B7" s="10" t="s">
        <v>212</v>
      </c>
      <c r="C7" s="10" t="s">
        <v>28</v>
      </c>
      <c r="D7" s="10" t="s">
        <v>4</v>
      </c>
      <c r="E7" s="79" t="s">
        <v>2</v>
      </c>
      <c r="F7" s="17" t="s">
        <v>127</v>
      </c>
      <c r="G7" s="17"/>
      <c r="H7" s="17" t="s">
        <v>5</v>
      </c>
      <c r="I7" s="127" t="str">
        <f>CONCATENATE("SITE-BAT-NIV-ZONE-METIER-",B7,"-",C7,"-",D7,"-",E7,"-",F7,IF(G7="","","."),G7,"-",H7)</f>
        <v>SITE-BAT-NIV-ZONE-METIER-ECHEC-XXX-COMUT-001-AUTO-TS</v>
      </c>
      <c r="J7" s="75" t="s">
        <v>424</v>
      </c>
      <c r="K7" s="130" t="str">
        <f>CONCATENATE("SITE-BAT-NIV-ZONE-METIER-",B7,"-",C7," - ",J7)</f>
        <v>SITE-BAT-NIV-ZONE-METIER-ECHEC-XXX - Forçage échangeur 1 off/ Manuel</v>
      </c>
      <c r="L7" s="19"/>
      <c r="M7" s="20"/>
      <c r="N7" s="20" t="s">
        <v>379</v>
      </c>
      <c r="O7" s="6"/>
      <c r="P7" s="6"/>
      <c r="Q7" s="175"/>
    </row>
    <row r="8" spans="1:17" x14ac:dyDescent="0.25">
      <c r="L8"/>
      <c r="M8"/>
      <c r="N8"/>
      <c r="Q8" s="176"/>
    </row>
    <row r="9" spans="1:17" x14ac:dyDescent="0.25">
      <c r="F9" s="11"/>
      <c r="G9" s="11"/>
      <c r="L9"/>
      <c r="M9"/>
      <c r="N9"/>
      <c r="Q9" s="176"/>
    </row>
    <row r="10" spans="1:17" x14ac:dyDescent="0.25">
      <c r="I10" s="11"/>
      <c r="J10" s="11"/>
      <c r="L10"/>
      <c r="M10"/>
      <c r="N10"/>
      <c r="Q10" s="176"/>
    </row>
    <row r="11" spans="1:17" x14ac:dyDescent="0.25">
      <c r="N11"/>
      <c r="Q11" s="176"/>
    </row>
    <row r="12" spans="1:17" x14ac:dyDescent="0.25">
      <c r="A12" s="194"/>
      <c r="K12" s="3"/>
      <c r="N12"/>
      <c r="Q12" s="176"/>
    </row>
    <row r="13" spans="1:17" x14ac:dyDescent="0.25">
      <c r="K13" s="3"/>
      <c r="Q13" s="176"/>
    </row>
    <row r="14" spans="1:17" x14ac:dyDescent="0.25">
      <c r="K14" s="3"/>
      <c r="Q14" s="176"/>
    </row>
    <row r="15" spans="1:17" x14ac:dyDescent="0.25">
      <c r="K15" s="11"/>
      <c r="Q15" s="176"/>
    </row>
    <row r="16" spans="1:17" x14ac:dyDescent="0.25">
      <c r="K16" s="11"/>
      <c r="Q16" s="176"/>
    </row>
    <row r="17" spans="11:17" x14ac:dyDescent="0.25">
      <c r="K17" s="11"/>
      <c r="Q17" s="176"/>
    </row>
    <row r="18" spans="11:17" x14ac:dyDescent="0.25">
      <c r="K18" s="37"/>
      <c r="Q18" s="176"/>
    </row>
    <row r="19" spans="11:17" x14ac:dyDescent="0.25">
      <c r="K19" s="37"/>
      <c r="Q19" s="176"/>
    </row>
    <row r="20" spans="11:17" x14ac:dyDescent="0.25">
      <c r="K20" s="37"/>
      <c r="Q20" s="176"/>
    </row>
    <row r="21" spans="11:17" x14ac:dyDescent="0.25">
      <c r="K21" s="37"/>
      <c r="Q21" s="176"/>
    </row>
    <row r="22" spans="11:17" x14ac:dyDescent="0.25">
      <c r="K22" s="25"/>
      <c r="Q22" s="176"/>
    </row>
    <row r="23" spans="11:17" x14ac:dyDescent="0.25">
      <c r="K23" s="25"/>
      <c r="Q23" s="176"/>
    </row>
    <row r="24" spans="11:17" x14ac:dyDescent="0.25">
      <c r="K24" s="25"/>
      <c r="Q24" s="176"/>
    </row>
    <row r="25" spans="11:17" x14ac:dyDescent="0.25">
      <c r="K25" s="44"/>
      <c r="Q25" s="178"/>
    </row>
    <row r="26" spans="11:17" x14ac:dyDescent="0.25">
      <c r="K26" s="44"/>
    </row>
    <row r="27" spans="11:17" x14ac:dyDescent="0.25">
      <c r="K27" s="25"/>
    </row>
    <row r="28" spans="11:17" x14ac:dyDescent="0.25">
      <c r="K28" s="46"/>
    </row>
    <row r="29" spans="11:17" x14ac:dyDescent="0.25">
      <c r="K29" s="3"/>
    </row>
    <row r="30" spans="11:17" x14ac:dyDescent="0.25">
      <c r="K30" s="26"/>
    </row>
    <row r="31" spans="11:17" x14ac:dyDescent="0.25">
      <c r="K31" s="3"/>
    </row>
  </sheetData>
  <mergeCells count="17">
    <mergeCell ref="F4:G4"/>
    <mergeCell ref="H4:H5"/>
    <mergeCell ref="M3:M5"/>
    <mergeCell ref="A3:A5"/>
    <mergeCell ref="Q3:Q4"/>
    <mergeCell ref="B3:B5"/>
    <mergeCell ref="D3:H3"/>
    <mergeCell ref="I3:I5"/>
    <mergeCell ref="J3:J5"/>
    <mergeCell ref="L3:L5"/>
    <mergeCell ref="K3:K5"/>
    <mergeCell ref="N3:N5"/>
    <mergeCell ref="O3:O5"/>
    <mergeCell ref="P3:P5"/>
    <mergeCell ref="C4:C5"/>
    <mergeCell ref="D4:D5"/>
    <mergeCell ref="E4:E5"/>
  </mergeCells>
  <conditionalFormatting sqref="I1:I2">
    <cfRule type="duplicateValues" dxfId="163" priority="9"/>
  </conditionalFormatting>
  <conditionalFormatting sqref="I3:I5">
    <cfRule type="duplicateValues" dxfId="162" priority="1"/>
  </conditionalFormatting>
  <conditionalFormatting sqref="I23:I1048576 I1:I2">
    <cfRule type="duplicateValues" dxfId="161" priority="7"/>
  </conditionalFormatting>
  <conditionalFormatting sqref="J23:J1048576">
    <cfRule type="duplicateValues" dxfId="160" priority="8"/>
  </conditionalFormatting>
  <conditionalFormatting sqref="K51:K1048576">
    <cfRule type="duplicateValues" dxfId="159" priority="2"/>
  </conditionalFormatting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6"/>
  <dimension ref="A1:Q32"/>
  <sheetViews>
    <sheetView zoomScale="70" zoomScaleNormal="70" workbookViewId="0">
      <selection activeCell="K13" sqref="K13"/>
    </sheetView>
  </sheetViews>
  <sheetFormatPr baseColWidth="10" defaultRowHeight="15" x14ac:dyDescent="0.25"/>
  <cols>
    <col min="1" max="1" width="5" style="3" customWidth="1"/>
    <col min="2" max="3" width="15" customWidth="1"/>
    <col min="5" max="5" width="14.7109375" customWidth="1"/>
    <col min="9" max="9" width="64.28515625" customWidth="1"/>
    <col min="10" max="10" width="61.5703125" customWidth="1"/>
    <col min="11" max="11" width="104" customWidth="1"/>
    <col min="12" max="12" width="13.140625" style="11" customWidth="1"/>
    <col min="13" max="13" width="11.42578125" style="11"/>
    <col min="14" max="14" width="22.28515625" style="11" customWidth="1"/>
    <col min="15" max="15" width="13.140625" customWidth="1"/>
    <col min="17" max="17" width="20.85546875" customWidth="1"/>
  </cols>
  <sheetData>
    <row r="1" spans="1:17" s="3" customFormat="1" ht="26.25" x14ac:dyDescent="0.4">
      <c r="B1" s="5" t="s">
        <v>355</v>
      </c>
      <c r="D1" s="5"/>
      <c r="H1" s="5" t="s">
        <v>133</v>
      </c>
      <c r="L1" s="4"/>
      <c r="M1" s="4"/>
      <c r="N1" s="4"/>
      <c r="Q1"/>
    </row>
    <row r="2" spans="1:17" s="3" customFormat="1" x14ac:dyDescent="0.25">
      <c r="L2" s="4"/>
      <c r="M2" s="4"/>
      <c r="N2" s="4"/>
      <c r="Q2"/>
    </row>
    <row r="3" spans="1:17" s="3" customFormat="1" ht="28.5" customHeight="1" x14ac:dyDescent="0.2">
      <c r="A3" s="211" t="s">
        <v>565</v>
      </c>
      <c r="B3" s="216" t="s">
        <v>17</v>
      </c>
      <c r="C3" s="12" t="s">
        <v>12</v>
      </c>
      <c r="D3" s="219" t="s">
        <v>13</v>
      </c>
      <c r="E3" s="220"/>
      <c r="F3" s="220"/>
      <c r="G3" s="220"/>
      <c r="H3" s="221"/>
      <c r="I3" s="222" t="s">
        <v>482</v>
      </c>
      <c r="J3" s="224" t="s">
        <v>10</v>
      </c>
      <c r="K3" s="222" t="s">
        <v>483</v>
      </c>
      <c r="L3" s="210" t="s">
        <v>14</v>
      </c>
      <c r="M3" s="210" t="s">
        <v>19</v>
      </c>
      <c r="N3" s="210" t="s">
        <v>20</v>
      </c>
      <c r="O3" s="210" t="s">
        <v>21</v>
      </c>
      <c r="P3" s="210" t="s">
        <v>22</v>
      </c>
      <c r="Q3" s="214" t="s">
        <v>550</v>
      </c>
    </row>
    <row r="4" spans="1:17" s="3" customFormat="1" ht="15" customHeight="1" x14ac:dyDescent="0.2">
      <c r="A4" s="212"/>
      <c r="B4" s="217"/>
      <c r="C4" s="228" t="s">
        <v>27</v>
      </c>
      <c r="D4" s="230" t="s">
        <v>8</v>
      </c>
      <c r="E4" s="230" t="s">
        <v>9</v>
      </c>
      <c r="F4" s="232" t="s">
        <v>15</v>
      </c>
      <c r="G4" s="233"/>
      <c r="H4" s="208" t="s">
        <v>16</v>
      </c>
      <c r="I4" s="222"/>
      <c r="J4" s="224"/>
      <c r="K4" s="226"/>
      <c r="L4" s="210"/>
      <c r="M4" s="210"/>
      <c r="N4" s="210"/>
      <c r="O4" s="210"/>
      <c r="P4" s="210"/>
      <c r="Q4" s="215"/>
    </row>
    <row r="5" spans="1:17" ht="15" customHeight="1" x14ac:dyDescent="0.25">
      <c r="A5" s="213"/>
      <c r="B5" s="217"/>
      <c r="C5" s="228"/>
      <c r="D5" s="235"/>
      <c r="E5" s="235"/>
      <c r="F5" s="9" t="s">
        <v>10</v>
      </c>
      <c r="G5" s="9" t="s">
        <v>11</v>
      </c>
      <c r="H5" s="234"/>
      <c r="I5" s="223"/>
      <c r="J5" s="225"/>
      <c r="K5" s="227"/>
      <c r="L5" s="236"/>
      <c r="M5" s="236"/>
      <c r="N5" s="236"/>
      <c r="O5" s="236"/>
      <c r="P5" s="236"/>
      <c r="Q5" s="177" t="s">
        <v>552</v>
      </c>
    </row>
    <row r="6" spans="1:17" s="3" customFormat="1" ht="15" customHeight="1" x14ac:dyDescent="0.2">
      <c r="A6" s="159" t="s">
        <v>582</v>
      </c>
      <c r="B6" s="189" t="str">
        <f>B7</f>
        <v>ERENA</v>
      </c>
      <c r="C6" s="190" t="str">
        <f>C7</f>
        <v>XXX</v>
      </c>
      <c r="D6" s="189"/>
      <c r="E6" s="189"/>
      <c r="F6" s="189"/>
      <c r="G6" s="189"/>
      <c r="H6" s="189" t="s">
        <v>583</v>
      </c>
      <c r="I6" s="191" t="str">
        <f>CONCATENATE("SITE-BAT-NIV-ZONE-METIER-",B6,"-",C6,"-",H6)</f>
        <v>SITE-BAT-NIV-ZONE-METIER-ERENA-XXX-Synthese</v>
      </c>
      <c r="J6" s="192" t="s">
        <v>584</v>
      </c>
      <c r="K6" s="191" t="str">
        <f>CONCATENATE("SITE-BAT-NIV-ZONE-METIER-",B6," - ",C6," - ",J6)</f>
        <v>SITE-BAT-NIV-ZONE-METIER-ERENA - XXX - Objet Synthèse GTB</v>
      </c>
      <c r="L6" s="189"/>
      <c r="M6" s="189"/>
      <c r="N6" s="189"/>
      <c r="O6" s="189"/>
      <c r="P6" s="189" t="s">
        <v>585</v>
      </c>
      <c r="Q6" s="189" t="s">
        <v>551</v>
      </c>
    </row>
    <row r="7" spans="1:17" s="3" customFormat="1" x14ac:dyDescent="0.25">
      <c r="A7" s="3" t="s">
        <v>566</v>
      </c>
      <c r="B7" s="10" t="s">
        <v>133</v>
      </c>
      <c r="C7" s="1" t="s">
        <v>28</v>
      </c>
      <c r="D7" s="10" t="s">
        <v>133</v>
      </c>
      <c r="E7" s="1" t="s">
        <v>28</v>
      </c>
      <c r="F7" s="10" t="s">
        <v>0</v>
      </c>
      <c r="G7" s="10"/>
      <c r="H7" s="10" t="s">
        <v>1</v>
      </c>
      <c r="I7" s="127" t="str">
        <f t="shared" ref="I7:I15" si="0">CONCATENATE("SITE-BAT-NIV-ZONE-METIER-",B7,"-",C7,"-",D7,"-",E7,"-",F7,IF(G7="","","."),G7,"-",H7)</f>
        <v>SITE-BAT-NIV-ZONE-METIER-ERENA-XXX-ERENA-XXX-SYN-TA</v>
      </c>
      <c r="J7" s="110" t="s">
        <v>134</v>
      </c>
      <c r="K7" s="130" t="str">
        <f t="shared" ref="K7:K15" si="1">CONCATENATE("SITE-BAT-NIV-ZONE-METIER-",B7,"-",C7," - ",J7)</f>
        <v>SITE-BAT-NIV-ZONE-METIER-ERENA-XXX - Synthèse défaut</v>
      </c>
      <c r="L7" s="19" t="s">
        <v>18</v>
      </c>
      <c r="M7" s="20">
        <v>1</v>
      </c>
      <c r="N7" s="20" t="s">
        <v>23</v>
      </c>
      <c r="O7" s="6"/>
      <c r="P7" s="6"/>
      <c r="Q7" s="175"/>
    </row>
    <row r="8" spans="1:17" x14ac:dyDescent="0.25">
      <c r="A8" s="3" t="s">
        <v>566</v>
      </c>
      <c r="B8" s="83" t="s">
        <v>133</v>
      </c>
      <c r="C8" s="1" t="s">
        <v>28</v>
      </c>
      <c r="D8" s="74" t="s">
        <v>133</v>
      </c>
      <c r="E8" s="1" t="s">
        <v>28</v>
      </c>
      <c r="F8" s="74" t="s">
        <v>0</v>
      </c>
      <c r="G8" s="74" t="s">
        <v>70</v>
      </c>
      <c r="H8" s="74" t="s">
        <v>1</v>
      </c>
      <c r="I8" s="127" t="str">
        <f t="shared" si="0"/>
        <v>SITE-BAT-NIV-ZONE-METIER-ERENA-XXX-ERENA-XXX-SYN.NB-TA</v>
      </c>
      <c r="J8" s="24" t="s">
        <v>46</v>
      </c>
      <c r="K8" s="130" t="str">
        <f t="shared" si="1"/>
        <v>SITE-BAT-NIV-ZONE-METIER-ERENA-XXX - Synthèse défaut non bloquant</v>
      </c>
      <c r="L8" s="92" t="s">
        <v>357</v>
      </c>
      <c r="M8" s="20">
        <v>1</v>
      </c>
      <c r="N8" s="20" t="s">
        <v>23</v>
      </c>
      <c r="O8" s="6"/>
      <c r="P8" s="6"/>
      <c r="Q8" s="175"/>
    </row>
    <row r="9" spans="1:17" s="3" customFormat="1" x14ac:dyDescent="0.25">
      <c r="A9" s="3" t="s">
        <v>566</v>
      </c>
      <c r="B9" s="10" t="s">
        <v>133</v>
      </c>
      <c r="C9" s="1" t="s">
        <v>28</v>
      </c>
      <c r="D9" s="10" t="s">
        <v>133</v>
      </c>
      <c r="E9" s="1" t="s">
        <v>28</v>
      </c>
      <c r="F9" s="10" t="s">
        <v>71</v>
      </c>
      <c r="G9" s="10"/>
      <c r="H9" s="10" t="s">
        <v>1</v>
      </c>
      <c r="I9" s="127" t="str">
        <f t="shared" si="0"/>
        <v>SITE-BAT-NIV-ZONE-METIER-ERENA-XXX-ERENA-XXX-COM-TA</v>
      </c>
      <c r="J9" s="110" t="s">
        <v>135</v>
      </c>
      <c r="K9" s="130" t="str">
        <f t="shared" si="1"/>
        <v>SITE-BAT-NIV-ZONE-METIER-ERENA-XXX - Alarme de communication régulateur échangeur ERENA</v>
      </c>
      <c r="L9" s="19" t="s">
        <v>18</v>
      </c>
      <c r="M9" s="20">
        <v>1</v>
      </c>
      <c r="N9" s="20" t="s">
        <v>23</v>
      </c>
      <c r="O9" s="6"/>
      <c r="P9" s="6"/>
      <c r="Q9" s="175"/>
    </row>
    <row r="10" spans="1:17" s="3" customFormat="1" x14ac:dyDescent="0.25">
      <c r="A10" s="3" t="s">
        <v>566</v>
      </c>
      <c r="B10" s="10" t="s">
        <v>133</v>
      </c>
      <c r="C10" s="1" t="s">
        <v>28</v>
      </c>
      <c r="D10" s="10" t="s">
        <v>133</v>
      </c>
      <c r="E10" s="1" t="s">
        <v>28</v>
      </c>
      <c r="F10" s="10" t="s">
        <v>88</v>
      </c>
      <c r="G10" s="10"/>
      <c r="H10" s="10" t="s">
        <v>82</v>
      </c>
      <c r="I10" s="127" t="str">
        <f t="shared" si="0"/>
        <v>SITE-BAT-NIV-ZONE-METIER-ERENA-XXX-ERENA-XXX-DEB-TM</v>
      </c>
      <c r="J10" s="110" t="s">
        <v>136</v>
      </c>
      <c r="K10" s="130" t="str">
        <f t="shared" si="1"/>
        <v>SITE-BAT-NIV-ZONE-METIER-ERENA-XXX - Débit primaire échangeur ERENA</v>
      </c>
      <c r="L10" s="21"/>
      <c r="M10" s="20"/>
      <c r="N10" s="20"/>
      <c r="O10" s="6">
        <v>1</v>
      </c>
      <c r="P10" s="6" t="s">
        <v>108</v>
      </c>
      <c r="Q10" s="175" t="s">
        <v>551</v>
      </c>
    </row>
    <row r="11" spans="1:17" s="3" customFormat="1" x14ac:dyDescent="0.25">
      <c r="A11" s="3" t="s">
        <v>566</v>
      </c>
      <c r="B11" s="10" t="s">
        <v>133</v>
      </c>
      <c r="C11" s="1" t="s">
        <v>28</v>
      </c>
      <c r="D11" s="10" t="s">
        <v>133</v>
      </c>
      <c r="E11" s="1" t="s">
        <v>28</v>
      </c>
      <c r="F11" s="10" t="s">
        <v>137</v>
      </c>
      <c r="G11" s="10"/>
      <c r="H11" s="10" t="s">
        <v>82</v>
      </c>
      <c r="I11" s="127" t="str">
        <f t="shared" si="0"/>
        <v>SITE-BAT-NIV-ZONE-METIER-ERENA-XXX-ERENA-XXX-P-TM</v>
      </c>
      <c r="J11" s="110" t="s">
        <v>138</v>
      </c>
      <c r="K11" s="130" t="str">
        <f t="shared" si="1"/>
        <v xml:space="preserve">SITE-BAT-NIV-ZONE-METIER-ERENA-XXX - Puissance </v>
      </c>
      <c r="L11" s="65"/>
      <c r="M11" s="29"/>
      <c r="N11" s="29"/>
      <c r="O11" s="113">
        <v>10</v>
      </c>
      <c r="P11" s="113" t="s">
        <v>140</v>
      </c>
      <c r="Q11" s="175"/>
    </row>
    <row r="12" spans="1:17" s="3" customFormat="1" x14ac:dyDescent="0.25">
      <c r="A12" s="3" t="s">
        <v>566</v>
      </c>
      <c r="B12" s="10" t="s">
        <v>133</v>
      </c>
      <c r="C12" s="1" t="s">
        <v>28</v>
      </c>
      <c r="D12" s="10" t="s">
        <v>133</v>
      </c>
      <c r="E12" s="1" t="s">
        <v>28</v>
      </c>
      <c r="F12" s="10" t="s">
        <v>106</v>
      </c>
      <c r="G12" s="10"/>
      <c r="H12" s="10" t="s">
        <v>7</v>
      </c>
      <c r="I12" s="127" t="str">
        <f t="shared" si="0"/>
        <v>SITE-BAT-NIV-ZONE-METIER-ERENA-XXX-ERENA-XXX-CPT-TCP</v>
      </c>
      <c r="J12" s="110" t="s">
        <v>139</v>
      </c>
      <c r="K12" s="130" t="str">
        <f t="shared" si="1"/>
        <v xml:space="preserve">SITE-BAT-NIV-ZONE-METIER-ERENA-XXX - Index énergie </v>
      </c>
      <c r="L12" s="87"/>
      <c r="M12" s="64"/>
      <c r="N12" s="64"/>
      <c r="O12" s="10">
        <v>10</v>
      </c>
      <c r="P12" s="10" t="s">
        <v>141</v>
      </c>
      <c r="Q12" s="175" t="s">
        <v>551</v>
      </c>
    </row>
    <row r="13" spans="1:17" x14ac:dyDescent="0.25">
      <c r="A13" s="3" t="s">
        <v>566</v>
      </c>
      <c r="B13" s="83" t="s">
        <v>133</v>
      </c>
      <c r="C13" s="1" t="s">
        <v>28</v>
      </c>
      <c r="D13" s="74" t="s">
        <v>133</v>
      </c>
      <c r="E13" s="1" t="s">
        <v>28</v>
      </c>
      <c r="F13" s="74" t="s">
        <v>128</v>
      </c>
      <c r="G13" s="74"/>
      <c r="H13" s="74" t="s">
        <v>5</v>
      </c>
      <c r="I13" s="127" t="str">
        <f t="shared" si="0"/>
        <v>SITE-BAT-NIV-ZONE-METIER-ERENA-XXX-ERENA-XXX-AUTOR-TS</v>
      </c>
      <c r="J13" s="24" t="s">
        <v>292</v>
      </c>
      <c r="K13" s="130" t="str">
        <f t="shared" si="1"/>
        <v>SITE-BAT-NIV-ZONE-METIER-ERENA-XXX - Autorisation de marche</v>
      </c>
      <c r="L13" s="64"/>
      <c r="M13" s="64"/>
      <c r="N13" s="20" t="s">
        <v>85</v>
      </c>
      <c r="O13" s="10"/>
      <c r="P13" s="10"/>
      <c r="Q13" s="175"/>
    </row>
    <row r="14" spans="1:17" x14ac:dyDescent="0.25">
      <c r="A14" s="3" t="s">
        <v>566</v>
      </c>
      <c r="B14" s="83" t="s">
        <v>133</v>
      </c>
      <c r="C14" s="1" t="s">
        <v>28</v>
      </c>
      <c r="D14" s="74" t="s">
        <v>97</v>
      </c>
      <c r="E14" s="1" t="s">
        <v>28</v>
      </c>
      <c r="F14" s="74" t="s">
        <v>202</v>
      </c>
      <c r="G14" s="74" t="s">
        <v>152</v>
      </c>
      <c r="H14" s="74" t="s">
        <v>82</v>
      </c>
      <c r="I14" s="127" t="str">
        <f t="shared" si="0"/>
        <v>SITE-BAT-NIV-ZONE-METIER-ERENA-XXX-TT-XXX-PRI.ALL-TM</v>
      </c>
      <c r="J14" s="24" t="s">
        <v>203</v>
      </c>
      <c r="K14" s="130" t="str">
        <f t="shared" si="1"/>
        <v>SITE-BAT-NIV-ZONE-METIER-ERENA-XXX - Température aller primaire échangeur ERENA</v>
      </c>
      <c r="L14" s="77"/>
      <c r="M14" s="78"/>
      <c r="N14" s="78"/>
      <c r="O14" s="6">
        <v>0.4</v>
      </c>
      <c r="P14" s="6" t="s">
        <v>84</v>
      </c>
      <c r="Q14" s="175" t="s">
        <v>551</v>
      </c>
    </row>
    <row r="15" spans="1:17" x14ac:dyDescent="0.25">
      <c r="A15" s="3" t="s">
        <v>566</v>
      </c>
      <c r="B15" s="83" t="s">
        <v>133</v>
      </c>
      <c r="C15" s="1" t="s">
        <v>28</v>
      </c>
      <c r="D15" s="74" t="s">
        <v>97</v>
      </c>
      <c r="E15" s="1" t="s">
        <v>28</v>
      </c>
      <c r="F15" s="74" t="s">
        <v>202</v>
      </c>
      <c r="G15" s="74" t="s">
        <v>153</v>
      </c>
      <c r="H15" s="74" t="s">
        <v>82</v>
      </c>
      <c r="I15" s="127" t="str">
        <f t="shared" si="0"/>
        <v>SITE-BAT-NIV-ZONE-METIER-ERENA-XXX-TT-XXX-PRI.RET-TM</v>
      </c>
      <c r="J15" s="24" t="s">
        <v>204</v>
      </c>
      <c r="K15" s="130" t="str">
        <f t="shared" si="1"/>
        <v>SITE-BAT-NIV-ZONE-METIER-ERENA-XXX - Température retour primaire échangeur ERENA</v>
      </c>
      <c r="L15" s="77"/>
      <c r="M15" s="77"/>
      <c r="N15" s="78"/>
      <c r="O15" s="6">
        <v>0.4</v>
      </c>
      <c r="P15" s="6" t="s">
        <v>84</v>
      </c>
      <c r="Q15" s="175"/>
    </row>
    <row r="16" spans="1:17" x14ac:dyDescent="0.25">
      <c r="K16" s="11"/>
      <c r="L16"/>
      <c r="M16"/>
      <c r="N16"/>
      <c r="Q16" s="176"/>
    </row>
    <row r="17" spans="6:17" x14ac:dyDescent="0.25">
      <c r="F17" s="11"/>
      <c r="G17" s="11"/>
      <c r="K17" s="11"/>
      <c r="L17"/>
      <c r="M17"/>
      <c r="N17"/>
      <c r="Q17" s="176"/>
    </row>
    <row r="18" spans="6:17" x14ac:dyDescent="0.25">
      <c r="I18" s="11"/>
      <c r="J18" s="11"/>
      <c r="K18" s="11"/>
      <c r="L18"/>
      <c r="M18"/>
      <c r="N18"/>
      <c r="Q18" s="176"/>
    </row>
    <row r="19" spans="6:17" x14ac:dyDescent="0.25">
      <c r="K19" s="37"/>
      <c r="N19"/>
      <c r="Q19" s="176"/>
    </row>
    <row r="20" spans="6:17" x14ac:dyDescent="0.25">
      <c r="K20" s="37"/>
      <c r="N20"/>
      <c r="Q20" s="176"/>
    </row>
    <row r="21" spans="6:17" x14ac:dyDescent="0.25">
      <c r="K21" s="37"/>
      <c r="Q21" s="176"/>
    </row>
    <row r="22" spans="6:17" x14ac:dyDescent="0.25">
      <c r="K22" s="37"/>
      <c r="Q22" s="176"/>
    </row>
    <row r="23" spans="6:17" x14ac:dyDescent="0.25">
      <c r="K23" s="25"/>
      <c r="Q23" s="176"/>
    </row>
    <row r="24" spans="6:17" x14ac:dyDescent="0.25">
      <c r="K24" s="25"/>
      <c r="Q24" s="176"/>
    </row>
    <row r="25" spans="6:17" x14ac:dyDescent="0.25">
      <c r="K25" s="25"/>
      <c r="Q25" s="176"/>
    </row>
    <row r="26" spans="6:17" x14ac:dyDescent="0.25">
      <c r="K26" s="44"/>
      <c r="Q26" s="178"/>
    </row>
    <row r="27" spans="6:17" x14ac:dyDescent="0.25">
      <c r="K27" s="44"/>
    </row>
    <row r="28" spans="6:17" x14ac:dyDescent="0.25">
      <c r="K28" s="25"/>
    </row>
    <row r="29" spans="6:17" x14ac:dyDescent="0.25">
      <c r="K29" s="46"/>
    </row>
    <row r="30" spans="6:17" x14ac:dyDescent="0.25">
      <c r="K30" s="3"/>
    </row>
    <row r="31" spans="6:17" x14ac:dyDescent="0.25">
      <c r="K31" s="26"/>
    </row>
    <row r="32" spans="6:17" x14ac:dyDescent="0.25">
      <c r="K32" s="3"/>
    </row>
  </sheetData>
  <mergeCells count="17">
    <mergeCell ref="F4:G4"/>
    <mergeCell ref="H4:H5"/>
    <mergeCell ref="M3:M5"/>
    <mergeCell ref="A3:A5"/>
    <mergeCell ref="Q3:Q4"/>
    <mergeCell ref="B3:B5"/>
    <mergeCell ref="D3:H3"/>
    <mergeCell ref="I3:I5"/>
    <mergeCell ref="J3:J5"/>
    <mergeCell ref="L3:L5"/>
    <mergeCell ref="K3:K5"/>
    <mergeCell ref="N3:N5"/>
    <mergeCell ref="O3:O5"/>
    <mergeCell ref="P3:P5"/>
    <mergeCell ref="C4:C5"/>
    <mergeCell ref="D4:D5"/>
    <mergeCell ref="E4:E5"/>
  </mergeCells>
  <conditionalFormatting sqref="I1:I2">
    <cfRule type="duplicateValues" dxfId="158" priority="17"/>
  </conditionalFormatting>
  <conditionalFormatting sqref="I3:I5">
    <cfRule type="duplicateValues" dxfId="157" priority="2"/>
  </conditionalFormatting>
  <conditionalFormatting sqref="I31:I1048576 I1:I2">
    <cfRule type="duplicateValues" dxfId="156" priority="14"/>
  </conditionalFormatting>
  <conditionalFormatting sqref="J31:J1048576">
    <cfRule type="duplicateValues" dxfId="155" priority="16"/>
  </conditionalFormatting>
  <conditionalFormatting sqref="K52:K1048576">
    <cfRule type="duplicateValues" dxfId="154" priority="3"/>
  </conditionalFormatting>
  <conditionalFormatting sqref="I6">
    <cfRule type="duplicateValues" dxfId="153" priority="1"/>
  </conditionalFormatting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7"/>
  <dimension ref="A1:R36"/>
  <sheetViews>
    <sheetView zoomScale="70" zoomScaleNormal="70" workbookViewId="0">
      <selection activeCell="O6" sqref="O6"/>
    </sheetView>
  </sheetViews>
  <sheetFormatPr baseColWidth="10" defaultRowHeight="15" x14ac:dyDescent="0.25"/>
  <cols>
    <col min="1" max="1" width="5" style="3" customWidth="1"/>
    <col min="2" max="3" width="15" customWidth="1"/>
    <col min="5" max="5" width="14.7109375" customWidth="1"/>
    <col min="9" max="9" width="64.28515625" customWidth="1"/>
    <col min="10" max="10" width="61.5703125" customWidth="1"/>
    <col min="11" max="11" width="104" customWidth="1"/>
    <col min="12" max="12" width="12" customWidth="1"/>
    <col min="13" max="13" width="13.140625" style="11" customWidth="1"/>
    <col min="14" max="14" width="11.42578125" style="11"/>
    <col min="15" max="15" width="22.28515625" style="11" customWidth="1"/>
    <col min="16" max="16" width="13.140625" customWidth="1"/>
    <col min="18" max="18" width="20.85546875" customWidth="1"/>
  </cols>
  <sheetData>
    <row r="1" spans="1:18" s="3" customFormat="1" ht="26.25" x14ac:dyDescent="0.4">
      <c r="B1" s="5" t="s">
        <v>355</v>
      </c>
      <c r="H1" s="5" t="s">
        <v>52</v>
      </c>
      <c r="M1" s="4"/>
      <c r="N1" s="4"/>
      <c r="O1" s="4"/>
      <c r="R1"/>
    </row>
    <row r="2" spans="1:18" s="3" customFormat="1" x14ac:dyDescent="0.25">
      <c r="B2" s="3" t="s">
        <v>98</v>
      </c>
      <c r="M2" s="4"/>
      <c r="N2" s="4"/>
      <c r="O2" s="4"/>
      <c r="R2"/>
    </row>
    <row r="3" spans="1:18" s="3" customFormat="1" ht="28.5" customHeight="1" x14ac:dyDescent="0.2">
      <c r="A3" s="211" t="s">
        <v>565</v>
      </c>
      <c r="B3" s="216" t="s">
        <v>17</v>
      </c>
      <c r="C3" s="12" t="s">
        <v>12</v>
      </c>
      <c r="D3" s="219" t="s">
        <v>13</v>
      </c>
      <c r="E3" s="220"/>
      <c r="F3" s="220"/>
      <c r="G3" s="220"/>
      <c r="H3" s="221"/>
      <c r="I3" s="222" t="s">
        <v>482</v>
      </c>
      <c r="J3" s="224" t="s">
        <v>10</v>
      </c>
      <c r="K3" s="222" t="s">
        <v>483</v>
      </c>
      <c r="L3" s="239" t="s">
        <v>229</v>
      </c>
      <c r="M3" s="210" t="s">
        <v>14</v>
      </c>
      <c r="N3" s="210" t="s">
        <v>19</v>
      </c>
      <c r="O3" s="210" t="s">
        <v>20</v>
      </c>
      <c r="P3" s="210" t="s">
        <v>21</v>
      </c>
      <c r="Q3" s="210" t="s">
        <v>22</v>
      </c>
      <c r="R3" s="214" t="s">
        <v>550</v>
      </c>
    </row>
    <row r="4" spans="1:18" s="3" customFormat="1" ht="15" customHeight="1" x14ac:dyDescent="0.2">
      <c r="A4" s="212"/>
      <c r="B4" s="217"/>
      <c r="C4" s="228" t="s">
        <v>27</v>
      </c>
      <c r="D4" s="230" t="s">
        <v>8</v>
      </c>
      <c r="E4" s="230" t="s">
        <v>9</v>
      </c>
      <c r="F4" s="232" t="s">
        <v>15</v>
      </c>
      <c r="G4" s="233"/>
      <c r="H4" s="208" t="s">
        <v>16</v>
      </c>
      <c r="I4" s="222"/>
      <c r="J4" s="224"/>
      <c r="K4" s="226"/>
      <c r="L4" s="239"/>
      <c r="M4" s="210"/>
      <c r="N4" s="210"/>
      <c r="O4" s="210"/>
      <c r="P4" s="210"/>
      <c r="Q4" s="210"/>
      <c r="R4" s="215"/>
    </row>
    <row r="5" spans="1:18" ht="15" customHeight="1" x14ac:dyDescent="0.25">
      <c r="A5" s="213"/>
      <c r="B5" s="218"/>
      <c r="C5" s="229"/>
      <c r="D5" s="231"/>
      <c r="E5" s="231"/>
      <c r="F5" s="9" t="s">
        <v>10</v>
      </c>
      <c r="G5" s="9" t="s">
        <v>11</v>
      </c>
      <c r="H5" s="209"/>
      <c r="I5" s="223"/>
      <c r="J5" s="225"/>
      <c r="K5" s="227"/>
      <c r="L5" s="240"/>
      <c r="M5" s="210"/>
      <c r="N5" s="210"/>
      <c r="O5" s="210"/>
      <c r="P5" s="210"/>
      <c r="Q5" s="210"/>
      <c r="R5" s="177" t="s">
        <v>552</v>
      </c>
    </row>
    <row r="6" spans="1:18" s="3" customFormat="1" ht="15" customHeight="1" x14ac:dyDescent="0.2">
      <c r="A6" s="159" t="s">
        <v>582</v>
      </c>
      <c r="B6" s="189" t="str">
        <f>B7</f>
        <v>GF</v>
      </c>
      <c r="C6" s="190" t="str">
        <f>C7</f>
        <v>XXX</v>
      </c>
      <c r="D6" s="189"/>
      <c r="E6" s="189"/>
      <c r="F6" s="189"/>
      <c r="G6" s="189"/>
      <c r="H6" s="189" t="s">
        <v>583</v>
      </c>
      <c r="I6" s="191" t="str">
        <f>CONCATENATE("SITE-BAT-NIV-ZONE-METIER-",B6,"-",C6,"-",H6)</f>
        <v>SITE-BAT-NIV-ZONE-METIER-GF-XXX-Synthese</v>
      </c>
      <c r="J6" s="192" t="s">
        <v>584</v>
      </c>
      <c r="K6" s="191" t="str">
        <f>CONCATENATE("SITE-BAT-NIV-ZONE-METIER-",B6," - ",C6," - ",J6)</f>
        <v>SITE-BAT-NIV-ZONE-METIER-GF - XXX - Objet Synthèse GTB</v>
      </c>
      <c r="L6" s="189"/>
      <c r="M6" s="189"/>
      <c r="N6" s="189"/>
      <c r="O6" s="189"/>
      <c r="P6" s="189"/>
      <c r="Q6" s="189" t="s">
        <v>585</v>
      </c>
      <c r="R6" s="189" t="s">
        <v>551</v>
      </c>
    </row>
    <row r="7" spans="1:18" x14ac:dyDescent="0.25">
      <c r="A7" s="3" t="s">
        <v>566</v>
      </c>
      <c r="B7" s="6" t="s">
        <v>52</v>
      </c>
      <c r="C7" s="1" t="s">
        <v>28</v>
      </c>
      <c r="D7" s="14" t="s">
        <v>52</v>
      </c>
      <c r="E7" s="1" t="s">
        <v>28</v>
      </c>
      <c r="F7" s="8" t="s">
        <v>90</v>
      </c>
      <c r="G7" s="8"/>
      <c r="H7" s="48" t="s">
        <v>82</v>
      </c>
      <c r="I7" s="127" t="str">
        <f t="shared" ref="I7:I34" si="0">CONCATENATE("SITE-BAT-NIV-ZONE-METIER-",B7,"-",C7,"-",D7,"-",E7,"-",F7,IF(G7="","","."),G7,"-",H7)</f>
        <v>SITE-BAT-NIV-ZONE-METIER-GF-XXX-GF-XXX-SORT-TM</v>
      </c>
      <c r="J7" s="13" t="s">
        <v>53</v>
      </c>
      <c r="K7" s="130" t="str">
        <f t="shared" ref="K7:K34" si="1">CONCATENATE("SITE-BAT-NIV-ZONE-METIER-",B7,"-",C7," - ",J7)</f>
        <v>SITE-BAT-NIV-ZONE-METIER-GF-XXX - Consigne de température d’eau glacée en sortie de groupe</v>
      </c>
      <c r="L7" s="13">
        <v>10</v>
      </c>
      <c r="M7" s="21"/>
      <c r="N7" s="20"/>
      <c r="O7" s="20"/>
      <c r="P7" s="6">
        <v>0.4</v>
      </c>
      <c r="Q7" s="6" t="s">
        <v>84</v>
      </c>
      <c r="R7" s="175"/>
    </row>
    <row r="8" spans="1:18" x14ac:dyDescent="0.25">
      <c r="A8" s="3" t="s">
        <v>566</v>
      </c>
      <c r="B8" s="6" t="s">
        <v>52</v>
      </c>
      <c r="C8" s="1" t="s">
        <v>28</v>
      </c>
      <c r="D8" s="14" t="s">
        <v>87</v>
      </c>
      <c r="E8" s="23" t="s">
        <v>2</v>
      </c>
      <c r="F8" s="15" t="s">
        <v>91</v>
      </c>
      <c r="G8" s="8"/>
      <c r="H8" s="48" t="s">
        <v>82</v>
      </c>
      <c r="I8" s="127" t="str">
        <f t="shared" si="0"/>
        <v>SITE-BAT-NIV-ZONE-METIER-GF-XXX-EVAP-001-ENTR-TM</v>
      </c>
      <c r="J8" s="13" t="s">
        <v>30</v>
      </c>
      <c r="K8" s="130" t="str">
        <f t="shared" si="1"/>
        <v>SITE-BAT-NIV-ZONE-METIER-GF-XXX - Température de l’eau en entrée de l’évaporateur</v>
      </c>
      <c r="L8" s="13">
        <v>22</v>
      </c>
      <c r="M8" s="21"/>
      <c r="N8" s="20"/>
      <c r="O8" s="20"/>
      <c r="P8" s="6">
        <v>5</v>
      </c>
      <c r="Q8" s="6" t="s">
        <v>26</v>
      </c>
      <c r="R8" s="175"/>
    </row>
    <row r="9" spans="1:18" x14ac:dyDescent="0.25">
      <c r="A9" s="3" t="s">
        <v>566</v>
      </c>
      <c r="B9" s="6" t="s">
        <v>52</v>
      </c>
      <c r="C9" s="1" t="s">
        <v>28</v>
      </c>
      <c r="D9" s="14" t="s">
        <v>87</v>
      </c>
      <c r="E9" s="23" t="s">
        <v>2</v>
      </c>
      <c r="F9" s="15" t="s">
        <v>90</v>
      </c>
      <c r="G9" s="7"/>
      <c r="H9" s="48" t="s">
        <v>82</v>
      </c>
      <c r="I9" s="127" t="str">
        <f t="shared" si="0"/>
        <v>SITE-BAT-NIV-ZONE-METIER-GF-XXX-EVAP-001-SORT-TM</v>
      </c>
      <c r="J9" s="13" t="s">
        <v>31</v>
      </c>
      <c r="K9" s="130" t="str">
        <f t="shared" si="1"/>
        <v>SITE-BAT-NIV-ZONE-METIER-GF-XXX - Température de l’eau en sortie de l’évaporateur</v>
      </c>
      <c r="L9" s="13">
        <v>24</v>
      </c>
      <c r="M9" s="21"/>
      <c r="N9" s="20"/>
      <c r="O9" s="20"/>
      <c r="P9" s="6">
        <v>0.4</v>
      </c>
      <c r="Q9" s="6" t="s">
        <v>84</v>
      </c>
      <c r="R9" s="175"/>
    </row>
    <row r="10" spans="1:18" x14ac:dyDescent="0.25">
      <c r="A10" s="3" t="s">
        <v>566</v>
      </c>
      <c r="B10" s="6" t="s">
        <v>52</v>
      </c>
      <c r="C10" s="1" t="s">
        <v>28</v>
      </c>
      <c r="D10" s="8" t="s">
        <v>97</v>
      </c>
      <c r="E10" s="23" t="s">
        <v>2</v>
      </c>
      <c r="F10" s="8" t="s">
        <v>96</v>
      </c>
      <c r="G10" s="8"/>
      <c r="H10" s="48" t="s">
        <v>82</v>
      </c>
      <c r="I10" s="127" t="str">
        <f t="shared" si="0"/>
        <v>SITE-BAT-NIV-ZONE-METIER-GF-XXX-TT-001-EXT-TM</v>
      </c>
      <c r="J10" s="13" t="s">
        <v>54</v>
      </c>
      <c r="K10" s="130" t="str">
        <f t="shared" si="1"/>
        <v>SITE-BAT-NIV-ZONE-METIER-GF-XXX - Température extérieure</v>
      </c>
      <c r="L10" s="13">
        <v>26</v>
      </c>
      <c r="M10" s="19"/>
      <c r="N10" s="20"/>
      <c r="O10" s="20"/>
      <c r="P10" s="6">
        <v>0.4</v>
      </c>
      <c r="Q10" s="6" t="s">
        <v>84</v>
      </c>
      <c r="R10" s="175"/>
    </row>
    <row r="11" spans="1:18" x14ac:dyDescent="0.25">
      <c r="A11" s="3" t="s">
        <v>566</v>
      </c>
      <c r="B11" s="6" t="s">
        <v>52</v>
      </c>
      <c r="C11" s="1" t="s">
        <v>28</v>
      </c>
      <c r="D11" s="8" t="s">
        <v>52</v>
      </c>
      <c r="E11" s="1" t="s">
        <v>28</v>
      </c>
      <c r="F11" s="7" t="s">
        <v>80</v>
      </c>
      <c r="G11" s="8" t="s">
        <v>81</v>
      </c>
      <c r="H11" s="48" t="s">
        <v>82</v>
      </c>
      <c r="I11" s="127" t="str">
        <f t="shared" si="0"/>
        <v>SITE-BAT-NIV-ZONE-METIER-GF-XXX-GF-XXX-CHARGE.IMAX-TM</v>
      </c>
      <c r="J11" s="13" t="s">
        <v>32</v>
      </c>
      <c r="K11" s="130" t="str">
        <f t="shared" si="1"/>
        <v>SITE-BAT-NIV-ZONE-METIER-GF-XXX - Intensité électrique en temps réel (% de l’intensité maximale)</v>
      </c>
      <c r="L11" s="13">
        <v>36</v>
      </c>
      <c r="M11" s="21"/>
      <c r="N11" s="20"/>
      <c r="O11" s="20"/>
      <c r="P11" s="6">
        <v>5</v>
      </c>
      <c r="Q11" s="6" t="s">
        <v>26</v>
      </c>
      <c r="R11" s="175"/>
    </row>
    <row r="12" spans="1:18" x14ac:dyDescent="0.25">
      <c r="A12" s="3" t="s">
        <v>566</v>
      </c>
      <c r="B12" s="6" t="s">
        <v>52</v>
      </c>
      <c r="C12" s="1" t="s">
        <v>28</v>
      </c>
      <c r="D12" s="14" t="s">
        <v>103</v>
      </c>
      <c r="E12" s="27" t="s">
        <v>2</v>
      </c>
      <c r="F12" s="8" t="s">
        <v>88</v>
      </c>
      <c r="G12" s="8"/>
      <c r="H12" s="48" t="s">
        <v>82</v>
      </c>
      <c r="I12" s="127" t="str">
        <f t="shared" si="0"/>
        <v>SITE-BAT-NIV-ZONE-METIER-GF-XXX-CIRCT-001-DEB-TM</v>
      </c>
      <c r="J12" s="13" t="s">
        <v>55</v>
      </c>
      <c r="K12" s="130" t="str">
        <f t="shared" si="1"/>
        <v>SITE-BAT-NIV-ZONE-METIER-GF-XXX - Pourcentage du débit d’air sur circuit 1 (% débit d’air maximal)</v>
      </c>
      <c r="L12" s="13">
        <v>38</v>
      </c>
      <c r="M12" s="21"/>
      <c r="N12" s="20"/>
      <c r="O12" s="20"/>
      <c r="P12" s="6">
        <v>5</v>
      </c>
      <c r="Q12" s="6" t="s">
        <v>26</v>
      </c>
      <c r="R12" s="175"/>
    </row>
    <row r="13" spans="1:18" x14ac:dyDescent="0.25">
      <c r="A13" s="3" t="s">
        <v>566</v>
      </c>
      <c r="B13" s="6" t="s">
        <v>52</v>
      </c>
      <c r="C13" s="1" t="s">
        <v>28</v>
      </c>
      <c r="D13" s="14" t="s">
        <v>103</v>
      </c>
      <c r="E13" s="27" t="s">
        <v>2</v>
      </c>
      <c r="F13" s="8" t="s">
        <v>101</v>
      </c>
      <c r="G13" s="8"/>
      <c r="H13" s="2" t="s">
        <v>82</v>
      </c>
      <c r="I13" s="127" t="str">
        <f t="shared" si="0"/>
        <v>SITE-BAT-NIV-ZONE-METIER-GF-XXX-CIRCT-001-BULLE-TM</v>
      </c>
      <c r="J13" s="13" t="s">
        <v>56</v>
      </c>
      <c r="K13" s="130" t="str">
        <f t="shared" si="1"/>
        <v>SITE-BAT-NIV-ZONE-METIER-GF-XXX - Température bulle et pression associée sur le circuit 1</v>
      </c>
      <c r="L13" s="13">
        <v>46</v>
      </c>
      <c r="M13" s="21"/>
      <c r="N13" s="20"/>
      <c r="O13" s="20"/>
      <c r="P13" s="6">
        <v>0.4</v>
      </c>
      <c r="Q13" s="6" t="s">
        <v>84</v>
      </c>
      <c r="R13" s="175"/>
    </row>
    <row r="14" spans="1:18" x14ac:dyDescent="0.25">
      <c r="A14" s="3" t="s">
        <v>566</v>
      </c>
      <c r="B14" s="6" t="s">
        <v>52</v>
      </c>
      <c r="C14" s="1" t="s">
        <v>28</v>
      </c>
      <c r="D14" s="14" t="s">
        <v>103</v>
      </c>
      <c r="E14" s="27" t="s">
        <v>2</v>
      </c>
      <c r="F14" s="8" t="s">
        <v>92</v>
      </c>
      <c r="G14" s="8"/>
      <c r="H14" s="2" t="s">
        <v>82</v>
      </c>
      <c r="I14" s="127" t="str">
        <f t="shared" si="0"/>
        <v>SITE-BAT-NIV-ZONE-METIER-GF-XXX-CIRCT-001-ROSE-TM</v>
      </c>
      <c r="J14" s="13" t="s">
        <v>34</v>
      </c>
      <c r="K14" s="130" t="str">
        <f t="shared" si="1"/>
        <v>SITE-BAT-NIV-ZONE-METIER-GF-XXX - Température de rosée et pression associée sur le circuit 1</v>
      </c>
      <c r="L14" s="13">
        <v>48</v>
      </c>
      <c r="M14" s="21"/>
      <c r="N14" s="20"/>
      <c r="O14" s="20"/>
      <c r="P14" s="6">
        <v>0.4</v>
      </c>
      <c r="Q14" s="6" t="s">
        <v>84</v>
      </c>
      <c r="R14" s="175"/>
    </row>
    <row r="15" spans="1:18" x14ac:dyDescent="0.25">
      <c r="A15" s="3" t="s">
        <v>566</v>
      </c>
      <c r="B15" s="6" t="s">
        <v>52</v>
      </c>
      <c r="C15" s="1" t="s">
        <v>28</v>
      </c>
      <c r="D15" s="6" t="s">
        <v>73</v>
      </c>
      <c r="E15" s="16" t="s">
        <v>75</v>
      </c>
      <c r="F15" s="7" t="s">
        <v>6</v>
      </c>
      <c r="G15" s="7"/>
      <c r="H15" s="2" t="s">
        <v>7</v>
      </c>
      <c r="I15" s="127" t="str">
        <f t="shared" si="0"/>
        <v>SITE-BAT-NIV-ZONE-METIER-GF-XXX-COMP-01A-TEMPS-TCP</v>
      </c>
      <c r="J15" s="13" t="s">
        <v>57</v>
      </c>
      <c r="K15" s="130" t="str">
        <f t="shared" si="1"/>
        <v>SITE-BAT-NIV-ZONE-METIER-GF-XXX - Nombre d’heures de fonctionnement du compresseur 1A</v>
      </c>
      <c r="L15" s="13">
        <v>58</v>
      </c>
      <c r="M15" s="21"/>
      <c r="N15" s="20"/>
      <c r="O15" s="20"/>
      <c r="P15" s="6">
        <v>1</v>
      </c>
      <c r="Q15" s="6" t="s">
        <v>25</v>
      </c>
      <c r="R15" s="175"/>
    </row>
    <row r="16" spans="1:18" x14ac:dyDescent="0.25">
      <c r="A16" s="3" t="s">
        <v>566</v>
      </c>
      <c r="B16" s="6" t="s">
        <v>52</v>
      </c>
      <c r="C16" s="1" t="s">
        <v>28</v>
      </c>
      <c r="D16" s="14" t="s">
        <v>103</v>
      </c>
      <c r="E16" s="27" t="s">
        <v>3</v>
      </c>
      <c r="F16" s="8" t="s">
        <v>88</v>
      </c>
      <c r="G16" s="8"/>
      <c r="H16" s="48" t="s">
        <v>82</v>
      </c>
      <c r="I16" s="127" t="str">
        <f t="shared" si="0"/>
        <v>SITE-BAT-NIV-ZONE-METIER-GF-XXX-CIRCT-002-DEB-TM</v>
      </c>
      <c r="J16" s="13" t="s">
        <v>58</v>
      </c>
      <c r="K16" s="130" t="str">
        <f t="shared" si="1"/>
        <v>SITE-BAT-NIV-ZONE-METIER-GF-XXX - Pourcentage du débit d’air sur circuit 2 (% débit d’air maximal)</v>
      </c>
      <c r="L16" s="13">
        <v>60</v>
      </c>
      <c r="M16" s="19"/>
      <c r="N16" s="20"/>
      <c r="O16" s="20"/>
      <c r="P16" s="6">
        <v>5</v>
      </c>
      <c r="Q16" s="6" t="s">
        <v>26</v>
      </c>
      <c r="R16" s="175"/>
    </row>
    <row r="17" spans="1:18" x14ac:dyDescent="0.25">
      <c r="A17" s="3" t="s">
        <v>566</v>
      </c>
      <c r="B17" s="6" t="s">
        <v>52</v>
      </c>
      <c r="C17" s="1" t="s">
        <v>28</v>
      </c>
      <c r="D17" s="14" t="s">
        <v>103</v>
      </c>
      <c r="E17" s="27" t="s">
        <v>3</v>
      </c>
      <c r="F17" s="8" t="s">
        <v>101</v>
      </c>
      <c r="G17" s="8"/>
      <c r="H17" s="2" t="s">
        <v>82</v>
      </c>
      <c r="I17" s="127" t="str">
        <f t="shared" si="0"/>
        <v>SITE-BAT-NIV-ZONE-METIER-GF-XXX-CIRCT-002-BULLE-TM</v>
      </c>
      <c r="J17" s="13" t="s">
        <v>59</v>
      </c>
      <c r="K17" s="130" t="str">
        <f t="shared" si="1"/>
        <v>SITE-BAT-NIV-ZONE-METIER-GF-XXX - Température bulle et pression associée sur le circuit 2</v>
      </c>
      <c r="L17" s="13">
        <v>68</v>
      </c>
      <c r="M17" s="19"/>
      <c r="N17" s="20"/>
      <c r="O17" s="20"/>
      <c r="P17" s="6">
        <v>0.4</v>
      </c>
      <c r="Q17" s="6" t="s">
        <v>84</v>
      </c>
      <c r="R17" s="175"/>
    </row>
    <row r="18" spans="1:18" x14ac:dyDescent="0.25">
      <c r="A18" s="3" t="s">
        <v>566</v>
      </c>
      <c r="B18" s="6" t="s">
        <v>52</v>
      </c>
      <c r="C18" s="1" t="s">
        <v>28</v>
      </c>
      <c r="D18" s="14" t="s">
        <v>103</v>
      </c>
      <c r="E18" s="27" t="s">
        <v>3</v>
      </c>
      <c r="F18" s="8" t="s">
        <v>92</v>
      </c>
      <c r="G18" s="8"/>
      <c r="H18" s="2" t="s">
        <v>82</v>
      </c>
      <c r="I18" s="127" t="str">
        <f t="shared" si="0"/>
        <v>SITE-BAT-NIV-ZONE-METIER-GF-XXX-CIRCT-002-ROSE-TM</v>
      </c>
      <c r="J18" s="13" t="s">
        <v>37</v>
      </c>
      <c r="K18" s="130" t="str">
        <f t="shared" si="1"/>
        <v>SITE-BAT-NIV-ZONE-METIER-GF-XXX - Température de rosée et pression associée sur le circuit 2</v>
      </c>
      <c r="L18" s="13">
        <v>70</v>
      </c>
      <c r="M18" s="19"/>
      <c r="N18" s="20"/>
      <c r="O18" s="20"/>
      <c r="P18" s="6">
        <v>0.4</v>
      </c>
      <c r="Q18" s="6" t="s">
        <v>84</v>
      </c>
      <c r="R18" s="175"/>
    </row>
    <row r="19" spans="1:18" x14ac:dyDescent="0.25">
      <c r="A19" s="3" t="s">
        <v>566</v>
      </c>
      <c r="B19" s="6" t="s">
        <v>52</v>
      </c>
      <c r="C19" s="1" t="s">
        <v>28</v>
      </c>
      <c r="D19" s="6" t="s">
        <v>73</v>
      </c>
      <c r="E19" s="16" t="s">
        <v>74</v>
      </c>
      <c r="F19" s="7" t="s">
        <v>6</v>
      </c>
      <c r="G19" s="7"/>
      <c r="H19" s="2" t="s">
        <v>7</v>
      </c>
      <c r="I19" s="127" t="str">
        <f t="shared" si="0"/>
        <v>SITE-BAT-NIV-ZONE-METIER-GF-XXX-COMP-01B-TEMPS-TCP</v>
      </c>
      <c r="J19" s="13" t="s">
        <v>60</v>
      </c>
      <c r="K19" s="130" t="str">
        <f t="shared" si="1"/>
        <v>SITE-BAT-NIV-ZONE-METIER-GF-XXX - Nombre d’heures de fonctionnement du compresseur 1B</v>
      </c>
      <c r="L19" s="13">
        <v>84</v>
      </c>
      <c r="M19" s="19"/>
      <c r="N19" s="20"/>
      <c r="O19" s="20"/>
      <c r="P19" s="6">
        <v>1</v>
      </c>
      <c r="Q19" s="6" t="s">
        <v>25</v>
      </c>
      <c r="R19" s="175"/>
    </row>
    <row r="20" spans="1:18" x14ac:dyDescent="0.25">
      <c r="A20" s="3" t="s">
        <v>566</v>
      </c>
      <c r="B20" s="6" t="s">
        <v>52</v>
      </c>
      <c r="C20" s="1" t="s">
        <v>28</v>
      </c>
      <c r="D20" s="6" t="s">
        <v>73</v>
      </c>
      <c r="E20" s="16" t="s">
        <v>76</v>
      </c>
      <c r="F20" s="7" t="s">
        <v>6</v>
      </c>
      <c r="G20" s="7"/>
      <c r="H20" s="2" t="s">
        <v>7</v>
      </c>
      <c r="I20" s="127" t="str">
        <f t="shared" si="0"/>
        <v>SITE-BAT-NIV-ZONE-METIER-GF-XXX-COMP-02A-TEMPS-TCP</v>
      </c>
      <c r="J20" s="13" t="s">
        <v>61</v>
      </c>
      <c r="K20" s="130" t="str">
        <f t="shared" si="1"/>
        <v>SITE-BAT-NIV-ZONE-METIER-GF-XXX - Nombre d’heures de fonctionnement du compresseur 2A</v>
      </c>
      <c r="L20" s="13">
        <v>88</v>
      </c>
      <c r="M20" s="19"/>
      <c r="N20" s="20"/>
      <c r="O20" s="20"/>
      <c r="P20" s="6">
        <v>1</v>
      </c>
      <c r="Q20" s="6" t="s">
        <v>25</v>
      </c>
      <c r="R20" s="175"/>
    </row>
    <row r="21" spans="1:18" x14ac:dyDescent="0.25">
      <c r="A21" s="3" t="s">
        <v>566</v>
      </c>
      <c r="B21" s="6" t="s">
        <v>52</v>
      </c>
      <c r="C21" s="1" t="s">
        <v>28</v>
      </c>
      <c r="D21" s="6" t="s">
        <v>73</v>
      </c>
      <c r="E21" s="16" t="s">
        <v>77</v>
      </c>
      <c r="F21" s="7" t="s">
        <v>6</v>
      </c>
      <c r="G21" s="7"/>
      <c r="H21" s="2" t="s">
        <v>7</v>
      </c>
      <c r="I21" s="127" t="str">
        <f t="shared" si="0"/>
        <v>SITE-BAT-NIV-ZONE-METIER-GF-XXX-COMP-02B-TEMPS-TCP</v>
      </c>
      <c r="J21" s="13" t="s">
        <v>62</v>
      </c>
      <c r="K21" s="130" t="str">
        <f t="shared" si="1"/>
        <v>SITE-BAT-NIV-ZONE-METIER-GF-XXX - Nombre d’heures de fonctionnement du compresseur 2B</v>
      </c>
      <c r="L21" s="13">
        <v>96</v>
      </c>
      <c r="M21" s="19"/>
      <c r="N21" s="20"/>
      <c r="O21" s="20"/>
      <c r="P21" s="6">
        <v>1</v>
      </c>
      <c r="Q21" s="6" t="s">
        <v>25</v>
      </c>
      <c r="R21" s="175"/>
    </row>
    <row r="22" spans="1:18" x14ac:dyDescent="0.25">
      <c r="A22" s="3" t="s">
        <v>566</v>
      </c>
      <c r="B22" s="6" t="s">
        <v>52</v>
      </c>
      <c r="C22" s="1" t="s">
        <v>28</v>
      </c>
      <c r="D22" s="8" t="s">
        <v>52</v>
      </c>
      <c r="E22" s="1" t="s">
        <v>28</v>
      </c>
      <c r="F22" s="7" t="s">
        <v>80</v>
      </c>
      <c r="G22" s="8"/>
      <c r="H22" s="48" t="s">
        <v>82</v>
      </c>
      <c r="I22" s="127" t="str">
        <f t="shared" si="0"/>
        <v>SITE-BAT-NIV-ZONE-METIER-GF-XXX-GF-XXX-CHARGE-TM</v>
      </c>
      <c r="J22" s="13" t="s">
        <v>43</v>
      </c>
      <c r="K22" s="130" t="str">
        <f t="shared" si="1"/>
        <v>SITE-BAT-NIV-ZONE-METIER-GF-XXX - Lecture de la charge (% charge maximale)</v>
      </c>
      <c r="L22" s="13">
        <v>242</v>
      </c>
      <c r="M22" s="19"/>
      <c r="N22" s="20"/>
      <c r="O22" s="20"/>
      <c r="P22" s="6">
        <v>5</v>
      </c>
      <c r="Q22" s="6" t="s">
        <v>26</v>
      </c>
      <c r="R22" s="175"/>
    </row>
    <row r="23" spans="1:18" x14ac:dyDescent="0.25">
      <c r="A23" s="3" t="s">
        <v>566</v>
      </c>
      <c r="B23" s="6" t="s">
        <v>52</v>
      </c>
      <c r="C23" s="1" t="s">
        <v>28</v>
      </c>
      <c r="D23" s="8" t="s">
        <v>93</v>
      </c>
      <c r="E23" s="49" t="s">
        <v>2</v>
      </c>
      <c r="F23" s="8" t="s">
        <v>6</v>
      </c>
      <c r="G23" s="8"/>
      <c r="H23" s="2" t="s">
        <v>7</v>
      </c>
      <c r="I23" s="127" t="str">
        <f t="shared" si="0"/>
        <v>SITE-BAT-NIV-ZONE-METIER-GF-XXX-PMPEG-001-TEMPS-TCP</v>
      </c>
      <c r="J23" s="13" t="s">
        <v>63</v>
      </c>
      <c r="K23" s="130" t="str">
        <f t="shared" si="1"/>
        <v>SITE-BAT-NIV-ZONE-METIER-GF-XXX - Nombre d’heures de fonctionnement de la pompe 1 EG</v>
      </c>
      <c r="L23" s="13">
        <v>244</v>
      </c>
      <c r="M23" s="19"/>
      <c r="N23" s="20"/>
      <c r="O23" s="20"/>
      <c r="P23" s="6">
        <v>0.4</v>
      </c>
      <c r="Q23" s="6" t="s">
        <v>84</v>
      </c>
      <c r="R23" s="175"/>
    </row>
    <row r="24" spans="1:18" x14ac:dyDescent="0.25">
      <c r="A24" s="3" t="s">
        <v>566</v>
      </c>
      <c r="B24" s="6" t="s">
        <v>52</v>
      </c>
      <c r="C24" s="1" t="s">
        <v>28</v>
      </c>
      <c r="D24" s="8" t="s">
        <v>93</v>
      </c>
      <c r="E24" s="49" t="s">
        <v>3</v>
      </c>
      <c r="F24" s="8" t="s">
        <v>6</v>
      </c>
      <c r="G24" s="8"/>
      <c r="H24" s="2" t="s">
        <v>7</v>
      </c>
      <c r="I24" s="127" t="str">
        <f t="shared" si="0"/>
        <v>SITE-BAT-NIV-ZONE-METIER-GF-XXX-PMPEG-002-TEMPS-TCP</v>
      </c>
      <c r="J24" s="13" t="s">
        <v>64</v>
      </c>
      <c r="K24" s="130" t="str">
        <f t="shared" si="1"/>
        <v>SITE-BAT-NIV-ZONE-METIER-GF-XXX - Nombre d’heures de fonctionnement de la pompe 2 EG</v>
      </c>
      <c r="L24" s="13">
        <v>246</v>
      </c>
      <c r="M24" s="19"/>
      <c r="N24" s="20"/>
      <c r="O24" s="20"/>
      <c r="P24" s="6">
        <v>0.4</v>
      </c>
      <c r="Q24" s="6" t="s">
        <v>84</v>
      </c>
      <c r="R24" s="175"/>
    </row>
    <row r="25" spans="1:18" x14ac:dyDescent="0.25">
      <c r="A25" s="3" t="s">
        <v>566</v>
      </c>
      <c r="B25" s="6" t="s">
        <v>52</v>
      </c>
      <c r="C25" s="1" t="s">
        <v>28</v>
      </c>
      <c r="D25" s="14" t="s">
        <v>52</v>
      </c>
      <c r="E25" s="1" t="s">
        <v>28</v>
      </c>
      <c r="F25" s="8" t="s">
        <v>79</v>
      </c>
      <c r="G25" s="8"/>
      <c r="H25" s="48" t="s">
        <v>5</v>
      </c>
      <c r="I25" s="127" t="str">
        <f t="shared" si="0"/>
        <v>SITE-BAT-NIV-ZONE-METIER-GF-XXX-GF-XXX-RM-TS</v>
      </c>
      <c r="J25" s="13" t="s">
        <v>65</v>
      </c>
      <c r="K25" s="130" t="str">
        <f t="shared" si="1"/>
        <v>SITE-BAT-NIV-ZONE-METIER-GF-XXX - Retour de marche du groupe frigorifique</v>
      </c>
      <c r="L25" s="13">
        <v>3013</v>
      </c>
      <c r="M25" s="19"/>
      <c r="N25" s="20"/>
      <c r="O25" s="20" t="s">
        <v>85</v>
      </c>
      <c r="P25" s="18"/>
      <c r="Q25" s="18"/>
      <c r="R25" s="175"/>
    </row>
    <row r="26" spans="1:18" x14ac:dyDescent="0.25">
      <c r="A26" s="3" t="s">
        <v>566</v>
      </c>
      <c r="B26" s="6" t="s">
        <v>52</v>
      </c>
      <c r="C26" s="1" t="s">
        <v>28</v>
      </c>
      <c r="D26" s="8" t="s">
        <v>87</v>
      </c>
      <c r="E26" s="49" t="s">
        <v>2</v>
      </c>
      <c r="F26" s="8" t="s">
        <v>88</v>
      </c>
      <c r="G26" s="8"/>
      <c r="H26" s="8" t="s">
        <v>5</v>
      </c>
      <c r="I26" s="127" t="str">
        <f t="shared" si="0"/>
        <v>SITE-BAT-NIV-ZONE-METIER-GF-XXX-EVAP-001-DEB-TS</v>
      </c>
      <c r="J26" s="13" t="s">
        <v>66</v>
      </c>
      <c r="K26" s="130" t="str">
        <f t="shared" si="1"/>
        <v>SITE-BAT-NIV-ZONE-METIER-GF-XXX - Présence débit évaporateur</v>
      </c>
      <c r="L26" s="13">
        <v>3017</v>
      </c>
      <c r="M26" s="19"/>
      <c r="N26" s="20"/>
      <c r="O26" s="20" t="s">
        <v>24</v>
      </c>
      <c r="P26" s="18"/>
      <c r="Q26" s="18"/>
      <c r="R26" s="175"/>
    </row>
    <row r="27" spans="1:18" x14ac:dyDescent="0.25">
      <c r="A27" s="3" t="s">
        <v>566</v>
      </c>
      <c r="B27" s="6" t="s">
        <v>52</v>
      </c>
      <c r="C27" s="1" t="s">
        <v>28</v>
      </c>
      <c r="D27" s="14" t="s">
        <v>52</v>
      </c>
      <c r="E27" s="1" t="s">
        <v>28</v>
      </c>
      <c r="F27" s="7" t="s">
        <v>4</v>
      </c>
      <c r="G27" s="7"/>
      <c r="H27" s="17" t="s">
        <v>5</v>
      </c>
      <c r="I27" s="127" t="str">
        <f t="shared" si="0"/>
        <v>SITE-BAT-NIV-ZONE-METIER-GF-XXX-GF-XXX-COMUT-TS</v>
      </c>
      <c r="J27" s="13" t="s">
        <v>67</v>
      </c>
      <c r="K27" s="130" t="str">
        <f t="shared" si="1"/>
        <v>SITE-BAT-NIV-ZONE-METIER-GF-XXX - Etat Bouton Soft IHM Auto/Arrêt</v>
      </c>
      <c r="L27" s="13">
        <v>3018</v>
      </c>
      <c r="M27" s="19"/>
      <c r="N27" s="20"/>
      <c r="O27" s="20" t="s">
        <v>24</v>
      </c>
      <c r="P27" s="18"/>
      <c r="Q27" s="18"/>
      <c r="R27" s="175"/>
    </row>
    <row r="28" spans="1:18" x14ac:dyDescent="0.25">
      <c r="A28" s="3" t="s">
        <v>566</v>
      </c>
      <c r="B28" s="6" t="s">
        <v>52</v>
      </c>
      <c r="C28" s="1" t="s">
        <v>28</v>
      </c>
      <c r="D28" s="14" t="s">
        <v>52</v>
      </c>
      <c r="E28" s="1" t="s">
        <v>28</v>
      </c>
      <c r="F28" s="15" t="s">
        <v>0</v>
      </c>
      <c r="G28" s="6" t="s">
        <v>70</v>
      </c>
      <c r="H28" s="10" t="s">
        <v>1</v>
      </c>
      <c r="I28" s="127" t="str">
        <f t="shared" si="0"/>
        <v>SITE-BAT-NIV-ZONE-METIER-GF-XXX-GF-XXX-SYN.NB-TA</v>
      </c>
      <c r="J28" s="13" t="s">
        <v>46</v>
      </c>
      <c r="K28" s="130" t="str">
        <f t="shared" si="1"/>
        <v>SITE-BAT-NIV-ZONE-METIER-GF-XXX - Synthèse défaut non bloquant</v>
      </c>
      <c r="L28" s="13">
        <v>3019</v>
      </c>
      <c r="M28" s="92" t="s">
        <v>357</v>
      </c>
      <c r="N28" s="20">
        <v>1</v>
      </c>
      <c r="O28" s="20" t="s">
        <v>23</v>
      </c>
      <c r="P28" s="18"/>
      <c r="Q28" s="18"/>
      <c r="R28" s="175"/>
    </row>
    <row r="29" spans="1:18" x14ac:dyDescent="0.25">
      <c r="A29" s="3" t="s">
        <v>566</v>
      </c>
      <c r="B29" s="6" t="s">
        <v>52</v>
      </c>
      <c r="C29" s="1" t="s">
        <v>28</v>
      </c>
      <c r="D29" s="14" t="s">
        <v>52</v>
      </c>
      <c r="E29" s="1" t="s">
        <v>28</v>
      </c>
      <c r="F29" s="15" t="s">
        <v>0</v>
      </c>
      <c r="G29" s="28"/>
      <c r="H29" s="10" t="s">
        <v>1</v>
      </c>
      <c r="I29" s="127" t="str">
        <f t="shared" si="0"/>
        <v>SITE-BAT-NIV-ZONE-METIER-GF-XXX-GF-XXX-SYN-TA</v>
      </c>
      <c r="J29" s="13" t="s">
        <v>68</v>
      </c>
      <c r="K29" s="130" t="str">
        <f t="shared" si="1"/>
        <v xml:space="preserve">SITE-BAT-NIV-ZONE-METIER-GF-XXX - Synthèse défaut bloquant </v>
      </c>
      <c r="L29" s="13">
        <v>3020</v>
      </c>
      <c r="M29" s="19" t="s">
        <v>18</v>
      </c>
      <c r="N29" s="20">
        <v>1</v>
      </c>
      <c r="O29" s="20" t="s">
        <v>23</v>
      </c>
      <c r="P29" s="18"/>
      <c r="Q29" s="18"/>
      <c r="R29" s="175"/>
    </row>
    <row r="30" spans="1:18" x14ac:dyDescent="0.25">
      <c r="A30" s="3" t="s">
        <v>566</v>
      </c>
      <c r="B30" s="6" t="s">
        <v>52</v>
      </c>
      <c r="C30" s="1" t="s">
        <v>28</v>
      </c>
      <c r="D30" s="14" t="s">
        <v>103</v>
      </c>
      <c r="E30" s="27" t="s">
        <v>2</v>
      </c>
      <c r="F30" s="15" t="s">
        <v>78</v>
      </c>
      <c r="G30" s="15"/>
      <c r="H30" s="17" t="s">
        <v>1</v>
      </c>
      <c r="I30" s="127" t="str">
        <f t="shared" si="0"/>
        <v>SITE-BAT-NIV-ZONE-METIER-GF-XXX-CIRCT-001-VERR-TA</v>
      </c>
      <c r="J30" s="50" t="s">
        <v>99</v>
      </c>
      <c r="K30" s="130" t="str">
        <f t="shared" si="1"/>
        <v>SITE-BAT-NIV-ZONE-METIER-GF-XXX - Alarme – Verrouillage Circuit N°1. (*)</v>
      </c>
      <c r="L30" s="13">
        <v>3043</v>
      </c>
      <c r="M30" s="19" t="s">
        <v>18</v>
      </c>
      <c r="N30" s="20">
        <v>1</v>
      </c>
      <c r="O30" s="20" t="s">
        <v>83</v>
      </c>
      <c r="P30" s="18"/>
      <c r="Q30" s="18"/>
      <c r="R30" s="175"/>
    </row>
    <row r="31" spans="1:18" x14ac:dyDescent="0.25">
      <c r="A31" s="3" t="s">
        <v>566</v>
      </c>
      <c r="B31" s="6" t="s">
        <v>52</v>
      </c>
      <c r="C31" s="1" t="s">
        <v>28</v>
      </c>
      <c r="D31" s="14" t="s">
        <v>103</v>
      </c>
      <c r="E31" s="27" t="s">
        <v>3</v>
      </c>
      <c r="F31" s="15" t="s">
        <v>78</v>
      </c>
      <c r="G31" s="15"/>
      <c r="H31" s="17" t="s">
        <v>1</v>
      </c>
      <c r="I31" s="127" t="str">
        <f t="shared" si="0"/>
        <v>SITE-BAT-NIV-ZONE-METIER-GF-XXX-CIRCT-002-VERR-TA</v>
      </c>
      <c r="J31" s="50" t="s">
        <v>102</v>
      </c>
      <c r="K31" s="130" t="str">
        <f t="shared" si="1"/>
        <v>SITE-BAT-NIV-ZONE-METIER-GF-XXX - Alarme – Verrouillage Circuit N°2. (*)</v>
      </c>
      <c r="L31" s="13">
        <v>3044</v>
      </c>
      <c r="M31" s="19" t="s">
        <v>18</v>
      </c>
      <c r="N31" s="20">
        <v>1</v>
      </c>
      <c r="O31" s="20" t="s">
        <v>83</v>
      </c>
      <c r="P31" s="18"/>
      <c r="Q31" s="18"/>
      <c r="R31" s="175"/>
    </row>
    <row r="32" spans="1:18" x14ac:dyDescent="0.25">
      <c r="A32" s="3" t="s">
        <v>566</v>
      </c>
      <c r="B32" s="6" t="s">
        <v>52</v>
      </c>
      <c r="C32" s="1" t="s">
        <v>28</v>
      </c>
      <c r="D32" s="14" t="s">
        <v>95</v>
      </c>
      <c r="E32" s="51" t="s">
        <v>87</v>
      </c>
      <c r="F32" s="8" t="s">
        <v>79</v>
      </c>
      <c r="G32" s="8"/>
      <c r="H32" s="8" t="s">
        <v>5</v>
      </c>
      <c r="I32" s="127" t="str">
        <f t="shared" si="0"/>
        <v>SITE-BAT-NIV-ZONE-METIER-GF-XXX-PMP-EVAP-RM-TS</v>
      </c>
      <c r="J32" s="13" t="s">
        <v>69</v>
      </c>
      <c r="K32" s="130" t="str">
        <f t="shared" si="1"/>
        <v>SITE-BAT-NIV-ZONE-METIER-GF-XXX - Retour de marche pompe évaporateur</v>
      </c>
      <c r="L32" s="13">
        <v>3053</v>
      </c>
      <c r="M32" s="19"/>
      <c r="N32" s="20"/>
      <c r="O32" s="20" t="s">
        <v>85</v>
      </c>
      <c r="P32" s="18"/>
      <c r="Q32" s="18"/>
      <c r="R32" s="175"/>
    </row>
    <row r="33" spans="1:18" x14ac:dyDescent="0.25">
      <c r="A33" s="3" t="s">
        <v>566</v>
      </c>
      <c r="B33" s="6" t="s">
        <v>52</v>
      </c>
      <c r="C33" s="1" t="s">
        <v>28</v>
      </c>
      <c r="D33" s="14" t="s">
        <v>52</v>
      </c>
      <c r="E33" s="1" t="s">
        <v>28</v>
      </c>
      <c r="F33" s="8" t="s">
        <v>71</v>
      </c>
      <c r="G33" s="8"/>
      <c r="H33" s="8" t="s">
        <v>1</v>
      </c>
      <c r="I33" s="127" t="str">
        <f t="shared" si="0"/>
        <v>SITE-BAT-NIV-ZONE-METIER-GF-XXX-GF-XXX-COM-TA</v>
      </c>
      <c r="J33" s="24" t="s">
        <v>72</v>
      </c>
      <c r="K33" s="130" t="str">
        <f t="shared" si="1"/>
        <v>SITE-BAT-NIV-ZONE-METIER-GF-XXX - Défaut de communication régulateur</v>
      </c>
      <c r="L33" s="18"/>
      <c r="M33" s="19" t="s">
        <v>18</v>
      </c>
      <c r="N33" s="20">
        <v>1</v>
      </c>
      <c r="O33" s="20" t="s">
        <v>23</v>
      </c>
      <c r="P33" s="18"/>
      <c r="Q33" s="18"/>
      <c r="R33" s="175"/>
    </row>
    <row r="34" spans="1:18" s="3" customFormat="1" x14ac:dyDescent="0.25">
      <c r="A34" s="3" t="s">
        <v>568</v>
      </c>
      <c r="B34" s="163" t="s">
        <v>52</v>
      </c>
      <c r="C34" s="161" t="s">
        <v>28</v>
      </c>
      <c r="D34" s="166" t="s">
        <v>52</v>
      </c>
      <c r="E34" s="161" t="s">
        <v>28</v>
      </c>
      <c r="F34" s="167" t="s">
        <v>223</v>
      </c>
      <c r="G34" s="167"/>
      <c r="H34" s="167" t="s">
        <v>129</v>
      </c>
      <c r="I34" s="127" t="str">
        <f t="shared" si="0"/>
        <v>SITE-BAT-NIV-ZONE-METIER-GF-XXX-GF-XXX-LIM-TC</v>
      </c>
      <c r="J34" s="64" t="s">
        <v>459</v>
      </c>
      <c r="K34" s="130" t="str">
        <f t="shared" si="1"/>
        <v>SITE-BAT-NIV-ZONE-METIER-GF-XXX - Limitation de puissance</v>
      </c>
      <c r="L34" s="64"/>
      <c r="M34" s="10"/>
      <c r="N34" s="10"/>
      <c r="O34" s="20" t="s">
        <v>85</v>
      </c>
      <c r="P34" s="64"/>
      <c r="Q34" s="64"/>
      <c r="R34" s="175"/>
    </row>
    <row r="35" spans="1:18" x14ac:dyDescent="0.25">
      <c r="B35" s="3"/>
      <c r="C35" s="3"/>
      <c r="D35" s="3"/>
      <c r="E35" s="3"/>
      <c r="F35" s="3"/>
      <c r="G35" s="3"/>
      <c r="H35" s="3"/>
      <c r="I35" s="3"/>
      <c r="J35" s="26"/>
      <c r="M35" s="4"/>
      <c r="N35" s="4"/>
      <c r="O35" s="4"/>
      <c r="P35" s="3"/>
      <c r="Q35" s="3"/>
    </row>
    <row r="36" spans="1:18" ht="26.25" x14ac:dyDescent="0.25">
      <c r="B36" s="3"/>
      <c r="C36" s="3"/>
      <c r="D36" s="3"/>
      <c r="E36" s="3"/>
      <c r="F36" s="3"/>
      <c r="G36" s="3"/>
      <c r="H36" s="3"/>
      <c r="I36" s="3"/>
      <c r="J36" s="26" t="s">
        <v>100</v>
      </c>
      <c r="M36" s="4"/>
      <c r="N36" s="4"/>
      <c r="O36" s="4"/>
      <c r="P36" s="3"/>
      <c r="Q36" s="3"/>
    </row>
  </sheetData>
  <autoFilter ref="B5:Q34"/>
  <mergeCells count="18">
    <mergeCell ref="L3:L5"/>
    <mergeCell ref="K3:K5"/>
    <mergeCell ref="M3:M5"/>
    <mergeCell ref="R3:R4"/>
    <mergeCell ref="O3:O5"/>
    <mergeCell ref="P3:P5"/>
    <mergeCell ref="Q3:Q5"/>
    <mergeCell ref="N3:N5"/>
    <mergeCell ref="A3:A5"/>
    <mergeCell ref="B3:B5"/>
    <mergeCell ref="D3:H3"/>
    <mergeCell ref="I3:I5"/>
    <mergeCell ref="J3:J5"/>
    <mergeCell ref="C4:C5"/>
    <mergeCell ref="D4:D5"/>
    <mergeCell ref="E4:E5"/>
    <mergeCell ref="F4:G4"/>
    <mergeCell ref="H4:H5"/>
  </mergeCells>
  <conditionalFormatting sqref="B7:B34">
    <cfRule type="expression" dxfId="152" priority="45">
      <formula>AND(B7&lt;&gt;"",COUNTIF(ListeBIM, B7) = 0)</formula>
    </cfRule>
  </conditionalFormatting>
  <conditionalFormatting sqref="D7:D9 D25">
    <cfRule type="expression" dxfId="151" priority="19">
      <formula>OR(ISNUMBER(SEARCH("-",D7)), ISNUMBER(SEARCH("/",D7)))</formula>
    </cfRule>
  </conditionalFormatting>
  <conditionalFormatting sqref="D27:D29 F27:G29">
    <cfRule type="expression" dxfId="150" priority="32">
      <formula>OR(ISNUMBER(SEARCH("-",D27)), ISNUMBER(SEARCH("/",D27)))</formula>
    </cfRule>
  </conditionalFormatting>
  <conditionalFormatting sqref="D32:D34">
    <cfRule type="expression" dxfId="149" priority="33">
      <formula>OR(ISNUMBER(SEARCH("-",D32)), ISNUMBER(SEARCH("/",D32)))</formula>
    </cfRule>
  </conditionalFormatting>
  <conditionalFormatting sqref="D12:E14">
    <cfRule type="expression" dxfId="148" priority="22">
      <formula>OR(ISNUMBER(SEARCH("-",D12)), ISNUMBER(SEARCH("/",D12)))</formula>
    </cfRule>
  </conditionalFormatting>
  <conditionalFormatting sqref="D16:E18">
    <cfRule type="expression" dxfId="147" priority="23">
      <formula>OR(ISNUMBER(SEARCH("-",D16)), ISNUMBER(SEARCH("/",D16)))</formula>
    </cfRule>
  </conditionalFormatting>
  <conditionalFormatting sqref="D15:G15">
    <cfRule type="expression" dxfId="146" priority="31">
      <formula>OR(ISNUMBER(SEARCH("-",D15)), ISNUMBER(SEARCH("/",D15)))</formula>
    </cfRule>
  </conditionalFormatting>
  <conditionalFormatting sqref="D19:G21">
    <cfRule type="expression" dxfId="145" priority="30">
      <formula>OR(ISNUMBER(SEARCH("-",D19)), ISNUMBER(SEARCH("/",D19)))</formula>
    </cfRule>
  </conditionalFormatting>
  <conditionalFormatting sqref="D30:G31">
    <cfRule type="expression" dxfId="144" priority="35">
      <formula>OR(ISNUMBER(SEARCH("-",D30)), ISNUMBER(SEARCH("/",D30)))</formula>
    </cfRule>
  </conditionalFormatting>
  <conditionalFormatting sqref="F8:F9">
    <cfRule type="expression" dxfId="143" priority="20">
      <formula>OR(ISNUMBER(SEARCH("-",F8)), ISNUMBER(SEARCH("/",F8)))</formula>
    </cfRule>
  </conditionalFormatting>
  <conditionalFormatting sqref="F11">
    <cfRule type="expression" dxfId="142" priority="24">
      <formula>OR(ISNUMBER(SEARCH("-",F11)), ISNUMBER(SEARCH("/",F11)))</formula>
    </cfRule>
  </conditionalFormatting>
  <conditionalFormatting sqref="F22">
    <cfRule type="expression" dxfId="141" priority="25">
      <formula>OR(ISNUMBER(SEARCH("-",F22)), ISNUMBER(SEARCH("/",F22)))</formula>
    </cfRule>
  </conditionalFormatting>
  <conditionalFormatting sqref="I1:I2">
    <cfRule type="duplicateValues" dxfId="140" priority="47"/>
  </conditionalFormatting>
  <conditionalFormatting sqref="I3:I5">
    <cfRule type="duplicateValues" dxfId="139" priority="2"/>
  </conditionalFormatting>
  <conditionalFormatting sqref="I42:I1048576 I1:I2">
    <cfRule type="duplicateValues" dxfId="138" priority="44"/>
  </conditionalFormatting>
  <conditionalFormatting sqref="J42:J1048576">
    <cfRule type="duplicateValues" dxfId="137" priority="46"/>
  </conditionalFormatting>
  <conditionalFormatting sqref="K52:K1048576">
    <cfRule type="duplicateValues" dxfId="136" priority="6"/>
  </conditionalFormatting>
  <conditionalFormatting sqref="L42:L1048576">
    <cfRule type="duplicateValues" dxfId="135" priority="16"/>
  </conditionalFormatting>
  <conditionalFormatting sqref="I6">
    <cfRule type="duplicateValues" dxfId="134" priority="1"/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8"/>
  <dimension ref="A1:Q31"/>
  <sheetViews>
    <sheetView zoomScale="70" zoomScaleNormal="70" workbookViewId="0">
      <selection activeCell="Q7" sqref="Q7"/>
    </sheetView>
  </sheetViews>
  <sheetFormatPr baseColWidth="10" defaultRowHeight="15" x14ac:dyDescent="0.25"/>
  <cols>
    <col min="1" max="1" width="5" style="3" customWidth="1"/>
    <col min="2" max="3" width="15" customWidth="1"/>
    <col min="5" max="5" width="14.7109375" customWidth="1"/>
    <col min="9" max="9" width="64.28515625" customWidth="1"/>
    <col min="10" max="10" width="61.5703125" customWidth="1"/>
    <col min="11" max="11" width="104" customWidth="1"/>
    <col min="12" max="12" width="13.140625" style="11" customWidth="1"/>
    <col min="13" max="13" width="11.42578125" style="11"/>
    <col min="14" max="14" width="22.28515625" style="11" customWidth="1"/>
    <col min="15" max="15" width="13.140625" customWidth="1"/>
    <col min="17" max="17" width="20.85546875" customWidth="1"/>
  </cols>
  <sheetData>
    <row r="1" spans="1:17" s="3" customFormat="1" ht="26.25" x14ac:dyDescent="0.4">
      <c r="B1" s="5" t="s">
        <v>355</v>
      </c>
      <c r="D1" s="5"/>
      <c r="H1" s="5" t="s">
        <v>142</v>
      </c>
      <c r="L1" s="4"/>
      <c r="M1" s="4"/>
      <c r="N1" s="4"/>
      <c r="Q1"/>
    </row>
    <row r="2" spans="1:17" s="3" customFormat="1" x14ac:dyDescent="0.25">
      <c r="L2" s="4"/>
      <c r="M2" s="4"/>
      <c r="N2" s="4"/>
      <c r="Q2"/>
    </row>
    <row r="3" spans="1:17" s="3" customFormat="1" ht="28.5" customHeight="1" x14ac:dyDescent="0.2">
      <c r="A3" s="211" t="s">
        <v>565</v>
      </c>
      <c r="B3" s="216" t="s">
        <v>17</v>
      </c>
      <c r="C3" s="12" t="s">
        <v>12</v>
      </c>
      <c r="D3" s="219" t="s">
        <v>13</v>
      </c>
      <c r="E3" s="220"/>
      <c r="F3" s="220"/>
      <c r="G3" s="220"/>
      <c r="H3" s="221"/>
      <c r="I3" s="222" t="s">
        <v>482</v>
      </c>
      <c r="J3" s="224" t="s">
        <v>10</v>
      </c>
      <c r="K3" s="222" t="s">
        <v>483</v>
      </c>
      <c r="L3" s="210" t="s">
        <v>14</v>
      </c>
      <c r="M3" s="210" t="s">
        <v>19</v>
      </c>
      <c r="N3" s="210" t="s">
        <v>20</v>
      </c>
      <c r="O3" s="210" t="s">
        <v>21</v>
      </c>
      <c r="P3" s="210" t="s">
        <v>22</v>
      </c>
      <c r="Q3" s="214" t="s">
        <v>550</v>
      </c>
    </row>
    <row r="4" spans="1:17" s="3" customFormat="1" ht="15" customHeight="1" x14ac:dyDescent="0.2">
      <c r="A4" s="212"/>
      <c r="B4" s="217"/>
      <c r="C4" s="228" t="s">
        <v>27</v>
      </c>
      <c r="D4" s="230" t="s">
        <v>8</v>
      </c>
      <c r="E4" s="230" t="s">
        <v>9</v>
      </c>
      <c r="F4" s="232" t="s">
        <v>15</v>
      </c>
      <c r="G4" s="233"/>
      <c r="H4" s="208" t="s">
        <v>16</v>
      </c>
      <c r="I4" s="222"/>
      <c r="J4" s="224"/>
      <c r="K4" s="226"/>
      <c r="L4" s="210"/>
      <c r="M4" s="210"/>
      <c r="N4" s="210"/>
      <c r="O4" s="210"/>
      <c r="P4" s="210"/>
      <c r="Q4" s="215"/>
    </row>
    <row r="5" spans="1:17" ht="15" customHeight="1" x14ac:dyDescent="0.25">
      <c r="A5" s="213"/>
      <c r="B5" s="217"/>
      <c r="C5" s="228"/>
      <c r="D5" s="235"/>
      <c r="E5" s="235"/>
      <c r="F5" s="9" t="s">
        <v>10</v>
      </c>
      <c r="G5" s="9" t="s">
        <v>11</v>
      </c>
      <c r="H5" s="234"/>
      <c r="I5" s="223"/>
      <c r="J5" s="225"/>
      <c r="K5" s="227"/>
      <c r="L5" s="236"/>
      <c r="M5" s="236"/>
      <c r="N5" s="236"/>
      <c r="O5" s="236"/>
      <c r="P5" s="236"/>
      <c r="Q5" s="177" t="s">
        <v>552</v>
      </c>
    </row>
    <row r="6" spans="1:17" s="3" customFormat="1" x14ac:dyDescent="0.25">
      <c r="A6" s="3" t="s">
        <v>566</v>
      </c>
      <c r="B6" s="63" t="s">
        <v>142</v>
      </c>
      <c r="C6" s="1" t="s">
        <v>28</v>
      </c>
      <c r="D6" s="60" t="s">
        <v>4</v>
      </c>
      <c r="E6" s="1" t="s">
        <v>2</v>
      </c>
      <c r="F6" s="61" t="s">
        <v>127</v>
      </c>
      <c r="G6" s="61"/>
      <c r="H6" s="62" t="s">
        <v>5</v>
      </c>
      <c r="I6" s="127" t="str">
        <f>CONCATENATE("SITE-BAT-NIV-ZONE-METIER-",B6,"-",C6,"-",D6,"-",E6,"-",F6,IF(G6="","","."),G6,"-",H6)</f>
        <v>SITE-BAT-NIV-ZONE-METIER-GMP-XXX-COMUT-001-AUTO-TS</v>
      </c>
      <c r="J6" s="24" t="s">
        <v>143</v>
      </c>
      <c r="K6" s="130" t="str">
        <f>CONCATENATE("SITE-BAT-NIV-ZONE-METIER-",B6,"-",C6," - ",J6)</f>
        <v>SITE-BAT-NIV-ZONE-METIER-GMP-XXX - Commutateur Maintien de pression</v>
      </c>
      <c r="L6" s="8"/>
      <c r="M6" s="20"/>
      <c r="N6" s="20" t="s">
        <v>145</v>
      </c>
      <c r="O6" s="6"/>
      <c r="P6" s="6"/>
      <c r="Q6" s="175"/>
    </row>
    <row r="7" spans="1:17" s="3" customFormat="1" x14ac:dyDescent="0.25">
      <c r="A7" s="3" t="s">
        <v>566</v>
      </c>
      <c r="B7" s="63" t="s">
        <v>142</v>
      </c>
      <c r="C7" s="1" t="s">
        <v>28</v>
      </c>
      <c r="D7" s="60" t="s">
        <v>142</v>
      </c>
      <c r="E7" s="1" t="s">
        <v>28</v>
      </c>
      <c r="F7" s="61" t="s">
        <v>0</v>
      </c>
      <c r="G7" s="61"/>
      <c r="H7" s="62" t="s">
        <v>1</v>
      </c>
      <c r="I7" s="127" t="str">
        <f>CONCATENATE("SITE-BAT-NIV-ZONE-METIER-",B7,"-",C7,"-",D7,"-",E7,"-",F7,IF(G7="","","."),G7,"-",H7)</f>
        <v>SITE-BAT-NIV-ZONE-METIER-GMP-XXX-GMP-XXX-SYN-TA</v>
      </c>
      <c r="J7" s="24" t="s">
        <v>144</v>
      </c>
      <c r="K7" s="130" t="str">
        <f>CONCATENATE("SITE-BAT-NIV-ZONE-METIER-",B7,"-",C7," - ",J7)</f>
        <v>SITE-BAT-NIV-ZONE-METIER-GMP-XXX - Alarme Maintien de pression</v>
      </c>
      <c r="L7" s="8" t="s">
        <v>18</v>
      </c>
      <c r="M7" s="20">
        <v>1</v>
      </c>
      <c r="N7" s="20" t="s">
        <v>23</v>
      </c>
      <c r="O7" s="6"/>
      <c r="P7" s="6"/>
      <c r="Q7" s="175" t="s">
        <v>551</v>
      </c>
    </row>
    <row r="8" spans="1:17" x14ac:dyDescent="0.25">
      <c r="B8" s="30"/>
      <c r="C8" s="55"/>
      <c r="D8" s="56"/>
      <c r="E8" s="58"/>
      <c r="F8" s="25"/>
      <c r="G8" s="53"/>
      <c r="H8" s="53"/>
      <c r="I8" s="52"/>
      <c r="L8"/>
      <c r="M8"/>
      <c r="N8"/>
      <c r="Q8" s="176"/>
    </row>
    <row r="9" spans="1:17" x14ac:dyDescent="0.25">
      <c r="B9" s="30"/>
      <c r="C9" s="55"/>
      <c r="D9" s="56"/>
      <c r="E9" s="58"/>
      <c r="F9" s="25"/>
      <c r="G9" s="53"/>
      <c r="H9" s="53"/>
      <c r="I9" s="52"/>
      <c r="L9"/>
      <c r="M9"/>
      <c r="N9"/>
      <c r="Q9" s="176"/>
    </row>
    <row r="10" spans="1:17" x14ac:dyDescent="0.25">
      <c r="B10" s="30"/>
      <c r="C10" s="55"/>
      <c r="D10" s="59"/>
      <c r="E10" s="53"/>
      <c r="F10" s="25"/>
      <c r="G10" s="53"/>
      <c r="H10" s="53"/>
      <c r="I10" s="52"/>
      <c r="L10"/>
      <c r="M10"/>
      <c r="N10"/>
      <c r="Q10" s="176"/>
    </row>
    <row r="11" spans="1:17" x14ac:dyDescent="0.25">
      <c r="B11" s="30"/>
      <c r="C11" s="55"/>
      <c r="D11" s="55"/>
      <c r="E11" s="53"/>
      <c r="F11" s="57"/>
      <c r="G11" s="53"/>
      <c r="H11" s="53"/>
      <c r="I11" s="52"/>
      <c r="L11"/>
      <c r="M11"/>
      <c r="N11"/>
      <c r="Q11" s="176"/>
    </row>
    <row r="12" spans="1:17" x14ac:dyDescent="0.25">
      <c r="B12" s="3"/>
      <c r="C12" s="54"/>
      <c r="D12" s="54"/>
      <c r="E12" s="54"/>
      <c r="F12" s="54"/>
      <c r="G12" s="54"/>
      <c r="H12" s="54"/>
      <c r="I12" s="52"/>
      <c r="K12" s="3"/>
      <c r="L12"/>
      <c r="M12"/>
      <c r="N12"/>
      <c r="Q12" s="176"/>
    </row>
    <row r="13" spans="1:17" x14ac:dyDescent="0.25">
      <c r="B13" s="3"/>
      <c r="C13" s="3"/>
      <c r="D13" s="3"/>
      <c r="E13" s="3"/>
      <c r="F13" s="26"/>
      <c r="G13" s="4"/>
      <c r="H13" s="3"/>
      <c r="K13" s="3"/>
      <c r="L13"/>
      <c r="M13"/>
      <c r="N13"/>
      <c r="Q13" s="176"/>
    </row>
    <row r="14" spans="1:17" x14ac:dyDescent="0.25">
      <c r="B14" s="3"/>
      <c r="C14" s="3"/>
      <c r="D14" s="3"/>
      <c r="E14" s="3"/>
      <c r="F14" s="3"/>
      <c r="G14" s="3"/>
      <c r="H14" s="3"/>
      <c r="I14" s="4"/>
      <c r="J14" s="4"/>
      <c r="K14" s="3"/>
      <c r="L14" s="4"/>
      <c r="M14" s="3"/>
      <c r="N14" s="3"/>
      <c r="Q14" s="176"/>
    </row>
    <row r="15" spans="1:17" x14ac:dyDescent="0.25">
      <c r="J15" s="11"/>
      <c r="K15" s="11"/>
      <c r="N15"/>
      <c r="Q15" s="176"/>
    </row>
    <row r="16" spans="1:17" x14ac:dyDescent="0.25">
      <c r="K16" s="11"/>
      <c r="Q16" s="176"/>
    </row>
    <row r="17" spans="11:17" x14ac:dyDescent="0.25">
      <c r="K17" s="11"/>
      <c r="Q17" s="176"/>
    </row>
    <row r="18" spans="11:17" x14ac:dyDescent="0.25">
      <c r="K18" s="37"/>
      <c r="Q18" s="176"/>
    </row>
    <row r="19" spans="11:17" x14ac:dyDescent="0.25">
      <c r="K19" s="37"/>
      <c r="Q19" s="176"/>
    </row>
    <row r="20" spans="11:17" x14ac:dyDescent="0.25">
      <c r="K20" s="37"/>
      <c r="Q20" s="176"/>
    </row>
    <row r="21" spans="11:17" x14ac:dyDescent="0.25">
      <c r="K21" s="37"/>
      <c r="Q21" s="176"/>
    </row>
    <row r="22" spans="11:17" x14ac:dyDescent="0.25">
      <c r="K22" s="25"/>
      <c r="Q22" s="176"/>
    </row>
    <row r="23" spans="11:17" x14ac:dyDescent="0.25">
      <c r="K23" s="25"/>
      <c r="Q23" s="176"/>
    </row>
    <row r="24" spans="11:17" x14ac:dyDescent="0.25">
      <c r="K24" s="25"/>
      <c r="Q24" s="176"/>
    </row>
    <row r="25" spans="11:17" x14ac:dyDescent="0.25">
      <c r="K25" s="44"/>
      <c r="Q25" s="178"/>
    </row>
    <row r="26" spans="11:17" x14ac:dyDescent="0.25">
      <c r="K26" s="44"/>
    </row>
    <row r="27" spans="11:17" x14ac:dyDescent="0.25">
      <c r="K27" s="25"/>
    </row>
    <row r="28" spans="11:17" x14ac:dyDescent="0.25">
      <c r="K28" s="46"/>
    </row>
    <row r="29" spans="11:17" x14ac:dyDescent="0.25">
      <c r="K29" s="3"/>
    </row>
    <row r="30" spans="11:17" x14ac:dyDescent="0.25">
      <c r="K30" s="26"/>
    </row>
    <row r="31" spans="11:17" x14ac:dyDescent="0.25">
      <c r="K31" s="3"/>
    </row>
  </sheetData>
  <mergeCells count="17">
    <mergeCell ref="F4:G4"/>
    <mergeCell ref="H4:H5"/>
    <mergeCell ref="M3:M5"/>
    <mergeCell ref="A3:A5"/>
    <mergeCell ref="Q3:Q4"/>
    <mergeCell ref="B3:B5"/>
    <mergeCell ref="D3:H3"/>
    <mergeCell ref="I3:I5"/>
    <mergeCell ref="J3:J5"/>
    <mergeCell ref="L3:L5"/>
    <mergeCell ref="K3:K5"/>
    <mergeCell ref="N3:N5"/>
    <mergeCell ref="O3:O5"/>
    <mergeCell ref="P3:P5"/>
    <mergeCell ref="C4:C5"/>
    <mergeCell ref="D4:D5"/>
    <mergeCell ref="E4:E5"/>
  </mergeCells>
  <conditionalFormatting sqref="B6:B11">
    <cfRule type="expression" dxfId="133" priority="9">
      <formula>AND(B6&lt;&gt;"",COUNTIF(ListeBIM, B6) = 0)</formula>
    </cfRule>
  </conditionalFormatting>
  <conditionalFormatting sqref="D6">
    <cfRule type="expression" dxfId="132" priority="4">
      <formula>AND(D6&lt;&gt;"",COUNTIF(ListeBIM, D6) = 0)</formula>
    </cfRule>
  </conditionalFormatting>
  <conditionalFormatting sqref="D7:D9">
    <cfRule type="expression" dxfId="131" priority="5">
      <formula>OR(ISNUMBER(SEARCH("-",D7)), ISNUMBER(SEARCH("/",D7)))</formula>
    </cfRule>
  </conditionalFormatting>
  <conditionalFormatting sqref="I1:I2">
    <cfRule type="duplicateValues" dxfId="130" priority="11"/>
  </conditionalFormatting>
  <conditionalFormatting sqref="I3:I5">
    <cfRule type="duplicateValues" dxfId="129" priority="1"/>
  </conditionalFormatting>
  <conditionalFormatting sqref="I34:I1048576 I1:I2">
    <cfRule type="duplicateValues" dxfId="128" priority="8"/>
  </conditionalFormatting>
  <conditionalFormatting sqref="J34:J1048576">
    <cfRule type="duplicateValues" dxfId="127" priority="10"/>
  </conditionalFormatting>
  <conditionalFormatting sqref="K51:K1048576">
    <cfRule type="duplicateValues" dxfId="126" priority="2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Q36"/>
  <sheetViews>
    <sheetView topLeftCell="C1" zoomScale="66" zoomScaleNormal="66" workbookViewId="0">
      <selection activeCell="P14" sqref="P14"/>
    </sheetView>
  </sheetViews>
  <sheetFormatPr baseColWidth="10" defaultRowHeight="15" x14ac:dyDescent="0.25"/>
  <cols>
    <col min="1" max="1" width="5" style="3" customWidth="1"/>
    <col min="2" max="3" width="15" customWidth="1"/>
    <col min="5" max="5" width="14.7109375" customWidth="1"/>
    <col min="9" max="9" width="64.5703125" customWidth="1"/>
    <col min="10" max="10" width="61.5703125" customWidth="1"/>
    <col min="11" max="11" width="103.85546875" customWidth="1"/>
    <col min="12" max="12" width="13.140625" style="11" customWidth="1"/>
    <col min="13" max="13" width="11.42578125" style="11"/>
    <col min="14" max="14" width="22.28515625" style="11" customWidth="1"/>
    <col min="15" max="15" width="13.140625" customWidth="1"/>
    <col min="17" max="17" width="20.85546875" customWidth="1"/>
  </cols>
  <sheetData>
    <row r="1" spans="1:17" s="3" customFormat="1" ht="26.25" x14ac:dyDescent="0.4">
      <c r="B1" s="5" t="s">
        <v>355</v>
      </c>
      <c r="D1" s="5"/>
      <c r="H1" s="5" t="s">
        <v>104</v>
      </c>
      <c r="L1" s="4"/>
      <c r="M1" s="4"/>
      <c r="N1" s="4"/>
      <c r="Q1"/>
    </row>
    <row r="2" spans="1:17" s="3" customFormat="1" x14ac:dyDescent="0.25">
      <c r="L2" s="4"/>
      <c r="M2" s="4"/>
      <c r="N2" s="4"/>
      <c r="Q2"/>
    </row>
    <row r="3" spans="1:17" s="3" customFormat="1" ht="28.5" customHeight="1" x14ac:dyDescent="0.2">
      <c r="A3" s="211" t="s">
        <v>565</v>
      </c>
      <c r="B3" s="216" t="s">
        <v>17</v>
      </c>
      <c r="C3" s="12" t="s">
        <v>12</v>
      </c>
      <c r="D3" s="219" t="s">
        <v>13</v>
      </c>
      <c r="E3" s="220"/>
      <c r="F3" s="220"/>
      <c r="G3" s="220"/>
      <c r="H3" s="221"/>
      <c r="I3" s="222" t="s">
        <v>482</v>
      </c>
      <c r="J3" s="224" t="s">
        <v>10</v>
      </c>
      <c r="K3" s="222" t="s">
        <v>483</v>
      </c>
      <c r="L3" s="210" t="s">
        <v>14</v>
      </c>
      <c r="M3" s="210" t="s">
        <v>19</v>
      </c>
      <c r="N3" s="210" t="s">
        <v>20</v>
      </c>
      <c r="O3" s="210" t="s">
        <v>21</v>
      </c>
      <c r="P3" s="210" t="s">
        <v>22</v>
      </c>
      <c r="Q3" s="214" t="s">
        <v>550</v>
      </c>
    </row>
    <row r="4" spans="1:17" s="3" customFormat="1" ht="15" customHeight="1" x14ac:dyDescent="0.2">
      <c r="A4" s="212"/>
      <c r="B4" s="217"/>
      <c r="C4" s="228" t="s">
        <v>27</v>
      </c>
      <c r="D4" s="230" t="s">
        <v>8</v>
      </c>
      <c r="E4" s="230" t="s">
        <v>9</v>
      </c>
      <c r="F4" s="232" t="s">
        <v>15</v>
      </c>
      <c r="G4" s="233"/>
      <c r="H4" s="208" t="s">
        <v>16</v>
      </c>
      <c r="I4" s="222"/>
      <c r="J4" s="224"/>
      <c r="K4" s="226"/>
      <c r="L4" s="210"/>
      <c r="M4" s="210"/>
      <c r="N4" s="210"/>
      <c r="O4" s="210"/>
      <c r="P4" s="210"/>
      <c r="Q4" s="215"/>
    </row>
    <row r="5" spans="1:17" ht="15" customHeight="1" x14ac:dyDescent="0.25">
      <c r="A5" s="213"/>
      <c r="B5" s="218"/>
      <c r="C5" s="229"/>
      <c r="D5" s="231"/>
      <c r="E5" s="231"/>
      <c r="F5" s="9" t="s">
        <v>10</v>
      </c>
      <c r="G5" s="9" t="s">
        <v>11</v>
      </c>
      <c r="H5" s="209"/>
      <c r="I5" s="223"/>
      <c r="J5" s="225"/>
      <c r="K5" s="227"/>
      <c r="L5" s="210"/>
      <c r="M5" s="210"/>
      <c r="N5" s="210"/>
      <c r="O5" s="210"/>
      <c r="P5" s="210"/>
      <c r="Q5" s="177" t="s">
        <v>552</v>
      </c>
    </row>
    <row r="6" spans="1:17" x14ac:dyDescent="0.25">
      <c r="A6" s="3" t="s">
        <v>566</v>
      </c>
      <c r="B6" s="6" t="s">
        <v>104</v>
      </c>
      <c r="C6" s="1" t="s">
        <v>28</v>
      </c>
      <c r="D6" s="6" t="s">
        <v>104</v>
      </c>
      <c r="E6" s="1" t="s">
        <v>28</v>
      </c>
      <c r="F6" s="17" t="s">
        <v>0</v>
      </c>
      <c r="G6" s="10"/>
      <c r="H6" s="10" t="s">
        <v>1</v>
      </c>
      <c r="I6" s="129" t="str">
        <f>CONCATENATE("SITE-BAT-NIV-ZONE-METIER-",B6,"-",C6,"-",D6,"-",E6,"-",F6,IF(G6="","","."),G6,"-",H6)</f>
        <v>SITE-BAT-NIV-ZONE-METIER-ADO-XXX-ADO-XXX-SYN-TA</v>
      </c>
      <c r="J6" s="24" t="s">
        <v>105</v>
      </c>
      <c r="K6" s="130" t="str">
        <f>CONCATENATE("SITE-BAT-NIV-ZONE-METIER-",B6,"-",C6," - ",J6)</f>
        <v>SITE-BAT-NIV-ZONE-METIER-ADO-XXX - Synthèse défaut Adoucisseur</v>
      </c>
      <c r="L6" s="19" t="s">
        <v>18</v>
      </c>
      <c r="M6" s="20">
        <v>1</v>
      </c>
      <c r="N6" s="20" t="s">
        <v>23</v>
      </c>
      <c r="O6" s="6"/>
      <c r="P6" s="6"/>
      <c r="Q6" s="175" t="s">
        <v>551</v>
      </c>
    </row>
    <row r="7" spans="1:17" x14ac:dyDescent="0.25">
      <c r="A7" s="3" t="s">
        <v>566</v>
      </c>
      <c r="B7" s="6" t="s">
        <v>104</v>
      </c>
      <c r="C7" s="1" t="s">
        <v>28</v>
      </c>
      <c r="D7" s="163" t="s">
        <v>104</v>
      </c>
      <c r="E7" s="161" t="s">
        <v>28</v>
      </c>
      <c r="F7" s="17" t="s">
        <v>106</v>
      </c>
      <c r="G7" s="17"/>
      <c r="H7" s="17" t="s">
        <v>7</v>
      </c>
      <c r="I7" s="129" t="str">
        <f>CONCATENATE("SITE-BAT-NIV-ZONE-METIER-",B7,"-",C7,"-",D7,"-",E7,"-",F7,IF(G7="","","."),G7,"-",H7)</f>
        <v>SITE-BAT-NIV-ZONE-METIER-ADO-XXX-ADO-XXX-CPT-TCP</v>
      </c>
      <c r="J7" s="24" t="s">
        <v>107</v>
      </c>
      <c r="K7" s="130" t="str">
        <f>CONCATENATE("SITE-BAT-NIV-ZONE-METIER-",B7,"-",C7," - ",J7)</f>
        <v>SITE-BAT-NIV-ZONE-METIER-ADO-XXX - Comptage de débit d'eau froide Adoucisseur</v>
      </c>
      <c r="L7" s="20"/>
      <c r="M7" s="20"/>
      <c r="N7" s="20"/>
      <c r="O7" s="6" t="s">
        <v>415</v>
      </c>
      <c r="P7" s="6" t="s">
        <v>108</v>
      </c>
      <c r="Q7" s="175" t="s">
        <v>551</v>
      </c>
    </row>
    <row r="8" spans="1:17" x14ac:dyDescent="0.25">
      <c r="B8" s="30"/>
      <c r="C8" s="31"/>
      <c r="D8" s="32"/>
      <c r="E8" s="33"/>
      <c r="F8" s="34"/>
      <c r="G8" s="35"/>
      <c r="H8" s="36"/>
      <c r="I8" s="25"/>
      <c r="J8" s="25"/>
      <c r="K8" s="25"/>
      <c r="L8" s="37"/>
      <c r="M8" s="37"/>
      <c r="N8" s="37"/>
      <c r="O8" s="30"/>
      <c r="P8" s="30"/>
      <c r="Q8" s="176"/>
    </row>
    <row r="9" spans="1:17" x14ac:dyDescent="0.25">
      <c r="B9" s="30"/>
      <c r="C9" s="31"/>
      <c r="D9" s="36"/>
      <c r="E9" s="33"/>
      <c r="F9" s="36"/>
      <c r="G9" s="36"/>
      <c r="H9" s="36"/>
      <c r="I9" s="25"/>
      <c r="J9" s="25"/>
      <c r="K9" s="25"/>
      <c r="L9" s="36"/>
      <c r="M9" s="37"/>
      <c r="N9" s="37"/>
      <c r="O9" s="30"/>
      <c r="P9" s="30"/>
      <c r="Q9" s="176"/>
    </row>
    <row r="10" spans="1:17" x14ac:dyDescent="0.25">
      <c r="B10" s="30"/>
      <c r="C10" s="31"/>
      <c r="D10" s="36"/>
      <c r="E10" s="31"/>
      <c r="F10" s="35"/>
      <c r="G10" s="36"/>
      <c r="H10" s="36"/>
      <c r="I10" s="25"/>
      <c r="J10" s="25"/>
      <c r="K10" s="25"/>
      <c r="L10" s="37"/>
      <c r="M10" s="37"/>
      <c r="N10" s="37"/>
      <c r="O10" s="30"/>
      <c r="P10" s="30"/>
      <c r="Q10" s="176"/>
    </row>
    <row r="11" spans="1:17" x14ac:dyDescent="0.25">
      <c r="B11" s="30"/>
      <c r="C11" s="31"/>
      <c r="D11" s="32"/>
      <c r="E11" s="38"/>
      <c r="F11" s="36"/>
      <c r="G11" s="36"/>
      <c r="H11" s="36"/>
      <c r="I11" s="25"/>
      <c r="J11" s="25"/>
      <c r="K11" s="25"/>
      <c r="L11" s="37"/>
      <c r="M11" s="37"/>
      <c r="N11" s="37"/>
      <c r="O11" s="30"/>
      <c r="P11" s="30"/>
      <c r="Q11" s="176"/>
    </row>
    <row r="12" spans="1:17" x14ac:dyDescent="0.25">
      <c r="B12" s="30"/>
      <c r="C12" s="31"/>
      <c r="D12" s="32"/>
      <c r="E12" s="38"/>
      <c r="F12" s="36"/>
      <c r="G12" s="36"/>
      <c r="H12" s="40"/>
      <c r="I12" s="25"/>
      <c r="J12" s="25"/>
      <c r="K12" s="25"/>
      <c r="L12" s="37"/>
      <c r="M12" s="37"/>
      <c r="N12" s="37"/>
      <c r="O12" s="30"/>
      <c r="P12" s="30"/>
      <c r="Q12" s="176"/>
    </row>
    <row r="13" spans="1:17" x14ac:dyDescent="0.25">
      <c r="B13" s="30"/>
      <c r="C13" s="31"/>
      <c r="D13" s="32"/>
      <c r="E13" s="38"/>
      <c r="F13" s="36"/>
      <c r="G13" s="36"/>
      <c r="H13" s="40"/>
      <c r="I13" s="25"/>
      <c r="J13" s="25"/>
      <c r="K13" s="25"/>
      <c r="L13" s="37"/>
      <c r="M13" s="37"/>
      <c r="N13" s="37"/>
      <c r="O13" s="30"/>
      <c r="P13" s="30"/>
      <c r="Q13" s="176"/>
    </row>
    <row r="14" spans="1:17" x14ac:dyDescent="0.25">
      <c r="B14" s="30"/>
      <c r="C14" s="31"/>
      <c r="D14" s="30"/>
      <c r="E14" s="39"/>
      <c r="F14" s="35"/>
      <c r="G14" s="35"/>
      <c r="H14" s="40"/>
      <c r="I14" s="25"/>
      <c r="J14" s="25"/>
      <c r="K14" s="25"/>
      <c r="L14" s="37"/>
      <c r="M14" s="37"/>
      <c r="N14" s="37"/>
      <c r="O14" s="30"/>
      <c r="P14" s="30"/>
      <c r="Q14" s="176"/>
    </row>
    <row r="15" spans="1:17" x14ac:dyDescent="0.25">
      <c r="B15" s="30"/>
      <c r="C15" s="31"/>
      <c r="D15" s="32"/>
      <c r="E15" s="38"/>
      <c r="F15" s="36"/>
      <c r="G15" s="36"/>
      <c r="H15" s="36"/>
      <c r="I15" s="25"/>
      <c r="J15" s="25"/>
      <c r="K15" s="25"/>
      <c r="L15" s="36"/>
      <c r="M15" s="37"/>
      <c r="N15" s="37"/>
      <c r="O15" s="30"/>
      <c r="P15" s="30"/>
      <c r="Q15" s="176"/>
    </row>
    <row r="16" spans="1:17" x14ac:dyDescent="0.25">
      <c r="B16" s="30"/>
      <c r="C16" s="31"/>
      <c r="D16" s="32"/>
      <c r="E16" s="38"/>
      <c r="F16" s="36"/>
      <c r="G16" s="36"/>
      <c r="H16" s="40"/>
      <c r="I16" s="25"/>
      <c r="J16" s="25"/>
      <c r="K16" s="25"/>
      <c r="L16" s="36"/>
      <c r="M16" s="37"/>
      <c r="N16" s="37"/>
      <c r="O16" s="30"/>
      <c r="P16" s="30"/>
      <c r="Q16" s="176"/>
    </row>
    <row r="17" spans="2:17" x14ac:dyDescent="0.25">
      <c r="B17" s="30"/>
      <c r="C17" s="31"/>
      <c r="D17" s="32"/>
      <c r="E17" s="38"/>
      <c r="F17" s="36"/>
      <c r="G17" s="36"/>
      <c r="H17" s="40"/>
      <c r="I17" s="25"/>
      <c r="J17" s="25"/>
      <c r="K17" s="25"/>
      <c r="L17" s="36"/>
      <c r="M17" s="37"/>
      <c r="N17" s="37"/>
      <c r="O17" s="30"/>
      <c r="P17" s="30"/>
      <c r="Q17" s="176"/>
    </row>
    <row r="18" spans="2:17" x14ac:dyDescent="0.25">
      <c r="B18" s="30"/>
      <c r="C18" s="31"/>
      <c r="D18" s="30"/>
      <c r="E18" s="39"/>
      <c r="F18" s="35"/>
      <c r="G18" s="35"/>
      <c r="H18" s="40"/>
      <c r="I18" s="25"/>
      <c r="J18" s="25"/>
      <c r="K18" s="25"/>
      <c r="L18" s="36"/>
      <c r="M18" s="37"/>
      <c r="N18" s="37"/>
      <c r="O18" s="30"/>
      <c r="P18" s="30"/>
      <c r="Q18" s="176"/>
    </row>
    <row r="19" spans="2:17" x14ac:dyDescent="0.25">
      <c r="B19" s="30"/>
      <c r="C19" s="31"/>
      <c r="D19" s="30"/>
      <c r="E19" s="39"/>
      <c r="F19" s="35"/>
      <c r="G19" s="35"/>
      <c r="H19" s="40"/>
      <c r="I19" s="25"/>
      <c r="J19" s="25"/>
      <c r="K19" s="25"/>
      <c r="L19" s="36"/>
      <c r="M19" s="37"/>
      <c r="N19" s="37"/>
      <c r="O19" s="30"/>
      <c r="P19" s="30"/>
      <c r="Q19" s="176"/>
    </row>
    <row r="20" spans="2:17" x14ac:dyDescent="0.25">
      <c r="B20" s="30"/>
      <c r="C20" s="31"/>
      <c r="D20" s="30"/>
      <c r="E20" s="39"/>
      <c r="F20" s="35"/>
      <c r="G20" s="35"/>
      <c r="H20" s="40"/>
      <c r="I20" s="25"/>
      <c r="J20" s="25"/>
      <c r="K20" s="25"/>
      <c r="L20" s="36"/>
      <c r="M20" s="37"/>
      <c r="N20" s="37"/>
      <c r="O20" s="30"/>
      <c r="P20" s="30"/>
      <c r="Q20" s="176"/>
    </row>
    <row r="21" spans="2:17" x14ac:dyDescent="0.25">
      <c r="B21" s="30"/>
      <c r="C21" s="31"/>
      <c r="D21" s="36"/>
      <c r="E21" s="31"/>
      <c r="F21" s="35"/>
      <c r="G21" s="36"/>
      <c r="H21" s="36"/>
      <c r="I21" s="25"/>
      <c r="J21" s="25"/>
      <c r="K21" s="25"/>
      <c r="L21" s="36"/>
      <c r="M21" s="37"/>
      <c r="N21" s="37"/>
      <c r="O21" s="30"/>
      <c r="P21" s="30"/>
      <c r="Q21" s="176"/>
    </row>
    <row r="22" spans="2:17" x14ac:dyDescent="0.25">
      <c r="B22" s="30"/>
      <c r="C22" s="31"/>
      <c r="D22" s="36"/>
      <c r="E22" s="47"/>
      <c r="F22" s="36"/>
      <c r="G22" s="36"/>
      <c r="H22" s="36"/>
      <c r="I22" s="25"/>
      <c r="J22" s="25"/>
      <c r="K22" s="25"/>
      <c r="L22" s="36"/>
      <c r="M22" s="37"/>
      <c r="N22" s="37"/>
      <c r="O22" s="30"/>
      <c r="P22" s="30"/>
      <c r="Q22" s="176"/>
    </row>
    <row r="23" spans="2:17" x14ac:dyDescent="0.25">
      <c r="B23" s="30"/>
      <c r="C23" s="31"/>
      <c r="D23" s="36"/>
      <c r="E23" s="47"/>
      <c r="F23" s="36"/>
      <c r="G23" s="36"/>
      <c r="H23" s="36"/>
      <c r="I23" s="25"/>
      <c r="J23" s="25"/>
      <c r="K23" s="25"/>
      <c r="L23" s="36"/>
      <c r="M23" s="37"/>
      <c r="N23" s="37"/>
      <c r="O23" s="30"/>
      <c r="P23" s="30"/>
      <c r="Q23" s="176"/>
    </row>
    <row r="24" spans="2:17" x14ac:dyDescent="0.25">
      <c r="B24" s="30"/>
      <c r="C24" s="31"/>
      <c r="D24" s="32"/>
      <c r="E24" s="31"/>
      <c r="F24" s="36"/>
      <c r="G24" s="36"/>
      <c r="H24" s="36"/>
      <c r="I24" s="25"/>
      <c r="J24" s="25"/>
      <c r="K24" s="25"/>
      <c r="L24" s="36"/>
      <c r="M24" s="37"/>
      <c r="N24" s="37"/>
      <c r="O24" s="30"/>
      <c r="P24" s="30"/>
      <c r="Q24" s="176"/>
    </row>
    <row r="25" spans="2:17" x14ac:dyDescent="0.25">
      <c r="B25" s="30"/>
      <c r="C25" s="31"/>
      <c r="D25" s="32"/>
      <c r="E25" s="31"/>
      <c r="F25" s="36"/>
      <c r="G25" s="36"/>
      <c r="H25" s="36"/>
      <c r="I25" s="25"/>
      <c r="J25" s="25"/>
      <c r="K25" s="25"/>
      <c r="L25" s="36"/>
      <c r="M25" s="37"/>
      <c r="N25" s="37"/>
      <c r="O25" s="41"/>
      <c r="P25" s="41"/>
      <c r="Q25" s="178"/>
    </row>
    <row r="26" spans="2:17" x14ac:dyDescent="0.25">
      <c r="B26" s="30"/>
      <c r="C26" s="31"/>
      <c r="D26" s="36"/>
      <c r="E26" s="47"/>
      <c r="F26" s="36"/>
      <c r="G26" s="36"/>
      <c r="H26" s="36"/>
      <c r="I26" s="25"/>
      <c r="J26" s="25"/>
      <c r="K26" s="25"/>
      <c r="L26" s="36"/>
      <c r="M26" s="37"/>
      <c r="N26" s="37"/>
      <c r="O26" s="41"/>
      <c r="P26" s="41"/>
    </row>
    <row r="27" spans="2:17" x14ac:dyDescent="0.25">
      <c r="B27" s="30"/>
      <c r="C27" s="31"/>
      <c r="D27" s="32"/>
      <c r="E27" s="31"/>
      <c r="F27" s="35"/>
      <c r="G27" s="35"/>
      <c r="H27" s="42"/>
      <c r="I27" s="25"/>
      <c r="J27" s="25"/>
      <c r="K27" s="25"/>
      <c r="L27" s="36"/>
      <c r="M27" s="37"/>
      <c r="N27" s="37"/>
      <c r="O27" s="41"/>
      <c r="P27" s="41"/>
    </row>
    <row r="28" spans="2:17" x14ac:dyDescent="0.25">
      <c r="B28" s="30"/>
      <c r="C28" s="31"/>
      <c r="D28" s="32"/>
      <c r="E28" s="31"/>
      <c r="F28" s="34"/>
      <c r="G28" s="30"/>
      <c r="H28" s="4"/>
      <c r="I28" s="25"/>
      <c r="J28" s="25"/>
      <c r="K28" s="25"/>
      <c r="L28" s="36"/>
      <c r="M28" s="37"/>
      <c r="N28" s="37"/>
      <c r="O28" s="41"/>
      <c r="P28" s="41"/>
    </row>
    <row r="29" spans="2:17" x14ac:dyDescent="0.25">
      <c r="B29" s="30"/>
      <c r="C29" s="31"/>
      <c r="D29" s="32"/>
      <c r="E29" s="31"/>
      <c r="F29" s="34"/>
      <c r="G29" s="43"/>
      <c r="H29" s="4"/>
      <c r="I29" s="25"/>
      <c r="J29" s="25"/>
      <c r="K29" s="25"/>
      <c r="L29" s="36"/>
      <c r="M29" s="37"/>
      <c r="N29" s="37"/>
      <c r="O29" s="41"/>
      <c r="P29" s="41"/>
    </row>
    <row r="30" spans="2:17" x14ac:dyDescent="0.25">
      <c r="B30" s="30"/>
      <c r="C30" s="31"/>
      <c r="D30" s="32"/>
      <c r="E30" s="38"/>
      <c r="F30" s="34"/>
      <c r="G30" s="34"/>
      <c r="H30" s="42"/>
      <c r="I30" s="25"/>
      <c r="J30" s="44"/>
      <c r="K30" s="44"/>
      <c r="L30" s="36"/>
      <c r="M30" s="37"/>
      <c r="N30" s="37"/>
      <c r="O30" s="41"/>
      <c r="P30" s="41"/>
    </row>
    <row r="31" spans="2:17" x14ac:dyDescent="0.25">
      <c r="B31" s="30"/>
      <c r="C31" s="31"/>
      <c r="D31" s="32"/>
      <c r="E31" s="38"/>
      <c r="F31" s="34"/>
      <c r="G31" s="34"/>
      <c r="H31" s="42"/>
      <c r="I31" s="25"/>
      <c r="J31" s="44"/>
      <c r="K31" s="44"/>
      <c r="L31" s="36"/>
      <c r="M31" s="37"/>
      <c r="N31" s="37"/>
      <c r="O31" s="41"/>
      <c r="P31" s="41"/>
    </row>
    <row r="32" spans="2:17" x14ac:dyDescent="0.25">
      <c r="B32" s="30"/>
      <c r="C32" s="31"/>
      <c r="D32" s="32"/>
      <c r="E32" s="45"/>
      <c r="F32" s="36"/>
      <c r="G32" s="36"/>
      <c r="H32" s="36"/>
      <c r="I32" s="25"/>
      <c r="J32" s="25"/>
      <c r="K32" s="25"/>
      <c r="L32" s="36"/>
      <c r="M32" s="37"/>
      <c r="N32" s="37"/>
      <c r="O32" s="41"/>
      <c r="P32" s="41"/>
    </row>
    <row r="33" spans="2:16" x14ac:dyDescent="0.25">
      <c r="B33" s="30"/>
      <c r="C33" s="31"/>
      <c r="D33" s="32"/>
      <c r="E33" s="31"/>
      <c r="F33" s="36"/>
      <c r="G33" s="36"/>
      <c r="H33" s="36"/>
      <c r="I33" s="25"/>
      <c r="J33" s="46"/>
      <c r="K33" s="46"/>
      <c r="L33" s="36"/>
      <c r="M33" s="37"/>
      <c r="N33" s="37"/>
      <c r="O33" s="41"/>
      <c r="P33" s="41"/>
    </row>
    <row r="34" spans="2:16" x14ac:dyDescent="0.25">
      <c r="B34" s="3"/>
      <c r="C34" s="3"/>
      <c r="D34" s="3"/>
      <c r="E34" s="3"/>
      <c r="F34" s="3"/>
      <c r="G34" s="3"/>
      <c r="H34" s="3"/>
      <c r="I34" s="3"/>
      <c r="J34" s="3"/>
      <c r="K34" s="3"/>
      <c r="L34" s="4"/>
      <c r="M34" s="4"/>
      <c r="N34" s="4"/>
      <c r="O34" s="3"/>
      <c r="P34" s="3"/>
    </row>
    <row r="35" spans="2:16" x14ac:dyDescent="0.25">
      <c r="B35" s="3"/>
      <c r="C35" s="3"/>
      <c r="D35" s="3"/>
      <c r="E35" s="3"/>
      <c r="F35" s="3"/>
      <c r="G35" s="3"/>
      <c r="H35" s="3"/>
      <c r="I35" s="3"/>
      <c r="J35" s="26"/>
      <c r="K35" s="26"/>
      <c r="L35" s="4"/>
      <c r="M35" s="4"/>
      <c r="N35" s="4"/>
      <c r="O35" s="3"/>
      <c r="P35" s="3"/>
    </row>
    <row r="36" spans="2:16" x14ac:dyDescent="0.25">
      <c r="B36" s="3"/>
      <c r="C36" s="3"/>
      <c r="D36" s="3"/>
      <c r="E36" s="3"/>
      <c r="F36" s="3"/>
      <c r="G36" s="3"/>
      <c r="H36" s="3"/>
      <c r="I36" s="3"/>
      <c r="J36" s="3"/>
      <c r="K36" s="3"/>
      <c r="L36" s="4"/>
      <c r="M36" s="4"/>
      <c r="N36" s="4"/>
      <c r="O36" s="3"/>
      <c r="P36" s="3"/>
    </row>
  </sheetData>
  <mergeCells count="17">
    <mergeCell ref="F4:G4"/>
    <mergeCell ref="H4:H5"/>
    <mergeCell ref="M3:M5"/>
    <mergeCell ref="A3:A5"/>
    <mergeCell ref="Q3:Q4"/>
    <mergeCell ref="B3:B5"/>
    <mergeCell ref="D3:H3"/>
    <mergeCell ref="I3:I5"/>
    <mergeCell ref="J3:J5"/>
    <mergeCell ref="L3:L5"/>
    <mergeCell ref="K3:K5"/>
    <mergeCell ref="N3:N5"/>
    <mergeCell ref="O3:O5"/>
    <mergeCell ref="P3:P5"/>
    <mergeCell ref="C4:C5"/>
    <mergeCell ref="D4:D5"/>
    <mergeCell ref="E4:E5"/>
  </mergeCells>
  <conditionalFormatting sqref="B6:B33">
    <cfRule type="expression" dxfId="317" priority="23">
      <formula>AND(B6&lt;&gt;"",COUNTIF(ListeBIM, B6) = 0)</formula>
    </cfRule>
  </conditionalFormatting>
  <conditionalFormatting sqref="D6:D7">
    <cfRule type="expression" dxfId="316" priority="2">
      <formula>AND(D6&lt;&gt;"",COUNTIF(ListeBIM, D6) = 0)</formula>
    </cfRule>
  </conditionalFormatting>
  <conditionalFormatting sqref="D8 F8">
    <cfRule type="expression" dxfId="315" priority="7">
      <formula>OR(ISNUMBER(SEARCH("-",D8)), ISNUMBER(SEARCH("/",D8)))</formula>
    </cfRule>
  </conditionalFormatting>
  <conditionalFormatting sqref="D24:D25">
    <cfRule type="expression" dxfId="314" priority="4">
      <formula>OR(ISNUMBER(SEARCH("-",D24)), ISNUMBER(SEARCH("/",D24)))</formula>
    </cfRule>
  </conditionalFormatting>
  <conditionalFormatting sqref="D27:D29 F27:G29">
    <cfRule type="expression" dxfId="313" priority="17">
      <formula>OR(ISNUMBER(SEARCH("-",D27)), ISNUMBER(SEARCH("/",D27)))</formula>
    </cfRule>
  </conditionalFormatting>
  <conditionalFormatting sqref="D32:D33">
    <cfRule type="expression" dxfId="312" priority="18">
      <formula>OR(ISNUMBER(SEARCH("-",D32)), ISNUMBER(SEARCH("/",D32)))</formula>
    </cfRule>
  </conditionalFormatting>
  <conditionalFormatting sqref="D11:E13">
    <cfRule type="expression" dxfId="311" priority="8">
      <formula>OR(ISNUMBER(SEARCH("-",D11)), ISNUMBER(SEARCH("/",D11)))</formula>
    </cfRule>
  </conditionalFormatting>
  <conditionalFormatting sqref="D15:E17">
    <cfRule type="expression" dxfId="310" priority="9">
      <formula>OR(ISNUMBER(SEARCH("-",D15)), ISNUMBER(SEARCH("/",D15)))</formula>
    </cfRule>
  </conditionalFormatting>
  <conditionalFormatting sqref="D14:G14">
    <cfRule type="expression" dxfId="309" priority="16">
      <formula>OR(ISNUMBER(SEARCH("-",D14)), ISNUMBER(SEARCH("/",D14)))</formula>
    </cfRule>
  </conditionalFormatting>
  <conditionalFormatting sqref="D18:G20">
    <cfRule type="expression" dxfId="308" priority="15">
      <formula>OR(ISNUMBER(SEARCH("-",D18)), ISNUMBER(SEARCH("/",D18)))</formula>
    </cfRule>
  </conditionalFormatting>
  <conditionalFormatting sqref="D30:G31">
    <cfRule type="expression" dxfId="307" priority="19">
      <formula>OR(ISNUMBER(SEARCH("-",D30)), ISNUMBER(SEARCH("/",D30)))</formula>
    </cfRule>
  </conditionalFormatting>
  <conditionalFormatting sqref="F10">
    <cfRule type="expression" dxfId="306" priority="10">
      <formula>OR(ISNUMBER(SEARCH("-",F10)), ISNUMBER(SEARCH("/",F10)))</formula>
    </cfRule>
  </conditionalFormatting>
  <conditionalFormatting sqref="F21">
    <cfRule type="expression" dxfId="305" priority="11">
      <formula>OR(ISNUMBER(SEARCH("-",F21)), ISNUMBER(SEARCH("/",F21)))</formula>
    </cfRule>
  </conditionalFormatting>
  <conditionalFormatting sqref="I1:I2">
    <cfRule type="duplicateValues" dxfId="304" priority="25"/>
  </conditionalFormatting>
  <conditionalFormatting sqref="I3:I5">
    <cfRule type="duplicateValues" dxfId="303" priority="1"/>
  </conditionalFormatting>
  <conditionalFormatting sqref="I6:I33">
    <cfRule type="duplicateValues" dxfId="302" priority="3"/>
  </conditionalFormatting>
  <conditionalFormatting sqref="I56:I1048576 I1:I2">
    <cfRule type="duplicateValues" dxfId="301" priority="22"/>
  </conditionalFormatting>
  <conditionalFormatting sqref="J56:K1048576">
    <cfRule type="duplicateValues" dxfId="300" priority="24"/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9"/>
  <dimension ref="A1:Q31"/>
  <sheetViews>
    <sheetView zoomScale="70" zoomScaleNormal="70" workbookViewId="0">
      <selection activeCell="C6" sqref="C6"/>
    </sheetView>
  </sheetViews>
  <sheetFormatPr baseColWidth="10" defaultRowHeight="15" x14ac:dyDescent="0.25"/>
  <cols>
    <col min="1" max="1" width="5" style="3" customWidth="1"/>
    <col min="2" max="3" width="15" customWidth="1"/>
    <col min="5" max="5" width="14.7109375" customWidth="1"/>
    <col min="9" max="9" width="64.28515625" customWidth="1"/>
    <col min="10" max="10" width="61.5703125" customWidth="1"/>
    <col min="11" max="11" width="104" customWidth="1"/>
    <col min="12" max="12" width="13.140625" style="11" customWidth="1"/>
    <col min="13" max="13" width="11.42578125" style="11"/>
    <col min="14" max="14" width="22.28515625" style="11" customWidth="1"/>
    <col min="15" max="15" width="13.140625" customWidth="1"/>
    <col min="17" max="17" width="20.85546875" customWidth="1"/>
  </cols>
  <sheetData>
    <row r="1" spans="1:17" s="3" customFormat="1" ht="26.25" x14ac:dyDescent="0.4">
      <c r="B1" s="5" t="s">
        <v>355</v>
      </c>
      <c r="D1" s="5"/>
      <c r="H1" s="5" t="s">
        <v>162</v>
      </c>
      <c r="L1" s="4"/>
      <c r="M1" s="4"/>
      <c r="N1" s="4"/>
      <c r="Q1"/>
    </row>
    <row r="2" spans="1:17" s="3" customFormat="1" x14ac:dyDescent="0.25">
      <c r="L2" s="4"/>
      <c r="M2" s="4"/>
      <c r="N2" s="4"/>
      <c r="Q2"/>
    </row>
    <row r="3" spans="1:17" s="3" customFormat="1" ht="28.5" customHeight="1" x14ac:dyDescent="0.2">
      <c r="A3" s="211" t="s">
        <v>565</v>
      </c>
      <c r="B3" s="216" t="s">
        <v>17</v>
      </c>
      <c r="C3" s="12" t="s">
        <v>12</v>
      </c>
      <c r="D3" s="219" t="s">
        <v>13</v>
      </c>
      <c r="E3" s="220"/>
      <c r="F3" s="220"/>
      <c r="G3" s="220"/>
      <c r="H3" s="221"/>
      <c r="I3" s="222" t="s">
        <v>482</v>
      </c>
      <c r="J3" s="224" t="s">
        <v>10</v>
      </c>
      <c r="K3" s="222" t="s">
        <v>483</v>
      </c>
      <c r="L3" s="210" t="s">
        <v>14</v>
      </c>
      <c r="M3" s="210" t="s">
        <v>19</v>
      </c>
      <c r="N3" s="210" t="s">
        <v>20</v>
      </c>
      <c r="O3" s="210" t="s">
        <v>21</v>
      </c>
      <c r="P3" s="210" t="s">
        <v>22</v>
      </c>
      <c r="Q3" s="214" t="s">
        <v>550</v>
      </c>
    </row>
    <row r="4" spans="1:17" s="3" customFormat="1" ht="15" customHeight="1" x14ac:dyDescent="0.2">
      <c r="A4" s="212"/>
      <c r="B4" s="217"/>
      <c r="C4" s="228" t="s">
        <v>27</v>
      </c>
      <c r="D4" s="230" t="s">
        <v>8</v>
      </c>
      <c r="E4" s="230" t="s">
        <v>9</v>
      </c>
      <c r="F4" s="232" t="s">
        <v>15</v>
      </c>
      <c r="G4" s="233"/>
      <c r="H4" s="208" t="s">
        <v>16</v>
      </c>
      <c r="I4" s="222"/>
      <c r="J4" s="224"/>
      <c r="K4" s="226"/>
      <c r="L4" s="210"/>
      <c r="M4" s="210"/>
      <c r="N4" s="210"/>
      <c r="O4" s="210"/>
      <c r="P4" s="210"/>
      <c r="Q4" s="215"/>
    </row>
    <row r="5" spans="1:17" ht="15" customHeight="1" x14ac:dyDescent="0.25">
      <c r="A5" s="213"/>
      <c r="B5" s="217"/>
      <c r="C5" s="228"/>
      <c r="D5" s="235"/>
      <c r="E5" s="235"/>
      <c r="F5" s="9" t="s">
        <v>10</v>
      </c>
      <c r="G5" s="9" t="s">
        <v>11</v>
      </c>
      <c r="H5" s="234"/>
      <c r="I5" s="223"/>
      <c r="J5" s="225"/>
      <c r="K5" s="227"/>
      <c r="L5" s="236"/>
      <c r="M5" s="236"/>
      <c r="N5" s="236"/>
      <c r="O5" s="236"/>
      <c r="P5" s="236"/>
      <c r="Q5" s="177" t="s">
        <v>552</v>
      </c>
    </row>
    <row r="6" spans="1:17" s="3" customFormat="1" x14ac:dyDescent="0.25">
      <c r="A6" s="3" t="s">
        <v>567</v>
      </c>
      <c r="B6" s="8" t="s">
        <v>162</v>
      </c>
      <c r="C6" s="1" t="s">
        <v>28</v>
      </c>
      <c r="D6" s="8" t="s">
        <v>162</v>
      </c>
      <c r="E6" s="1" t="s">
        <v>28</v>
      </c>
      <c r="F6" s="8" t="s">
        <v>151</v>
      </c>
      <c r="G6" s="69" t="s">
        <v>163</v>
      </c>
      <c r="H6" s="8" t="s">
        <v>1</v>
      </c>
      <c r="I6" s="127" t="str">
        <f>CONCATENATE("SITE-BAT-NIV-ZONE-METIER-",B6,"-",C6,"-",D6,"-",E6,"-",F6,IF(G6="","","."),G6,"-",H6)</f>
        <v>SITE-BAT-NIV-ZONE-METIER-LSL-XXX-LSL-XXX-FROID.SEC-TA</v>
      </c>
      <c r="J6" s="70" t="s">
        <v>232</v>
      </c>
      <c r="K6" s="130" t="str">
        <f>CONCATENATE("SITE-BAT-NIV-ZONE-METIER-",B6,"-",C6," - ",J6)</f>
        <v>SITE-BAT-NIV-ZONE-METIER-LSL-XXX - Défaut manque d'eau secondaire EG</v>
      </c>
      <c r="L6" s="19" t="s">
        <v>18</v>
      </c>
      <c r="M6" s="20">
        <v>1</v>
      </c>
      <c r="N6" s="20" t="s">
        <v>23</v>
      </c>
      <c r="O6" s="6"/>
      <c r="P6" s="6"/>
      <c r="Q6" s="175"/>
    </row>
    <row r="7" spans="1:17" s="3" customFormat="1" x14ac:dyDescent="0.25">
      <c r="A7" s="3" t="s">
        <v>567</v>
      </c>
      <c r="B7" s="8" t="s">
        <v>162</v>
      </c>
      <c r="C7" s="1" t="s">
        <v>28</v>
      </c>
      <c r="D7" s="8" t="s">
        <v>162</v>
      </c>
      <c r="E7" s="1" t="s">
        <v>28</v>
      </c>
      <c r="F7" s="8" t="s">
        <v>154</v>
      </c>
      <c r="G7" s="8" t="s">
        <v>163</v>
      </c>
      <c r="H7" s="8" t="s">
        <v>1</v>
      </c>
      <c r="I7" s="127" t="str">
        <f>CONCATENATE("SITE-BAT-NIV-ZONE-METIER-",B7,"-",C7,"-",D7,"-",E7,"-",F7,IF(G7="","","."),G7,"-",H7)</f>
        <v>SITE-BAT-NIV-ZONE-METIER-LSL-XXX-LSL-XXX-CHAUD.SEC-TA</v>
      </c>
      <c r="J7" s="70" t="s">
        <v>233</v>
      </c>
      <c r="K7" s="130" t="str">
        <f>CONCATENATE("SITE-BAT-NIV-ZONE-METIER-",B7,"-",C7," - ",J7)</f>
        <v>SITE-BAT-NIV-ZONE-METIER-LSL-XXX - Défaut manque d'eau secondaire EC</v>
      </c>
      <c r="L7" s="19" t="s">
        <v>18</v>
      </c>
      <c r="M7" s="20">
        <v>1</v>
      </c>
      <c r="N7" s="20" t="s">
        <v>23</v>
      </c>
      <c r="O7" s="6"/>
      <c r="P7" s="6"/>
      <c r="Q7" s="175"/>
    </row>
    <row r="8" spans="1:17" s="3" customFormat="1" x14ac:dyDescent="0.25">
      <c r="A8" s="3" t="s">
        <v>567</v>
      </c>
      <c r="B8" s="8" t="s">
        <v>162</v>
      </c>
      <c r="C8" s="1" t="s">
        <v>28</v>
      </c>
      <c r="D8" s="8" t="s">
        <v>162</v>
      </c>
      <c r="E8" s="1" t="s">
        <v>28</v>
      </c>
      <c r="F8" s="8" t="s">
        <v>151</v>
      </c>
      <c r="G8" s="8"/>
      <c r="H8" s="8" t="s">
        <v>1</v>
      </c>
      <c r="I8" s="127" t="str">
        <f>CONCATENATE("SITE-BAT-NIV-ZONE-METIER-",B8,"-",C8,"-",D8,"-",E8,"-",F8,IF(G8="","","."),G8,"-",H8)</f>
        <v>SITE-BAT-NIV-ZONE-METIER-LSL-XXX-LSL-XXX-FROID-TA</v>
      </c>
      <c r="J8" s="24" t="s">
        <v>231</v>
      </c>
      <c r="K8" s="130" t="str">
        <f>CONCATENATE("SITE-BAT-NIV-ZONE-METIER-",B8,"-",C8," - ",J8)</f>
        <v>SITE-BAT-NIV-ZONE-METIER-LSL-XXX - Défaut manque d'eau EG</v>
      </c>
      <c r="L8" s="19" t="s">
        <v>18</v>
      </c>
      <c r="M8" s="20">
        <v>1</v>
      </c>
      <c r="N8" s="20" t="s">
        <v>23</v>
      </c>
      <c r="O8" s="6"/>
      <c r="P8" s="6"/>
      <c r="Q8" s="175"/>
    </row>
    <row r="9" spans="1:17" s="3" customFormat="1" x14ac:dyDescent="0.25">
      <c r="A9" s="3" t="s">
        <v>567</v>
      </c>
      <c r="B9" s="8" t="s">
        <v>162</v>
      </c>
      <c r="C9" s="1" t="s">
        <v>28</v>
      </c>
      <c r="D9" s="8" t="s">
        <v>162</v>
      </c>
      <c r="E9" s="1" t="s">
        <v>28</v>
      </c>
      <c r="F9" s="8" t="s">
        <v>154</v>
      </c>
      <c r="G9" s="8"/>
      <c r="H9" s="8" t="s">
        <v>1</v>
      </c>
      <c r="I9" s="127" t="str">
        <f>CONCATENATE("SITE-BAT-NIV-ZONE-METIER-",B9,"-",C9,"-",D9,"-",E9,"-",F9,IF(G9="","","."),G9,"-",H9)</f>
        <v>SITE-BAT-NIV-ZONE-METIER-LSL-XXX-LSL-XXX-CHAUD-TA</v>
      </c>
      <c r="J9" s="24" t="s">
        <v>230</v>
      </c>
      <c r="K9" s="130" t="str">
        <f>CONCATENATE("SITE-BAT-NIV-ZONE-METIER-",B9,"-",C9," - ",J9)</f>
        <v>SITE-BAT-NIV-ZONE-METIER-LSL-XXX - Défaut manque retour EC</v>
      </c>
      <c r="L9" s="19" t="s">
        <v>18</v>
      </c>
      <c r="M9" s="20">
        <v>1</v>
      </c>
      <c r="N9" s="20" t="s">
        <v>23</v>
      </c>
      <c r="O9" s="6"/>
      <c r="P9" s="6"/>
      <c r="Q9" s="175"/>
    </row>
    <row r="10" spans="1:17" x14ac:dyDescent="0.25">
      <c r="B10" s="30"/>
      <c r="C10" s="55"/>
      <c r="D10" s="59"/>
      <c r="E10" s="53"/>
      <c r="F10" s="25"/>
      <c r="G10" s="53"/>
      <c r="H10" s="53"/>
      <c r="I10" s="52"/>
      <c r="L10"/>
      <c r="M10"/>
      <c r="N10"/>
      <c r="Q10" s="176"/>
    </row>
    <row r="11" spans="1:17" x14ac:dyDescent="0.25">
      <c r="B11" s="30"/>
      <c r="C11" s="55"/>
      <c r="D11" s="52"/>
      <c r="L11"/>
      <c r="M11"/>
      <c r="N11"/>
      <c r="Q11" s="176"/>
    </row>
    <row r="12" spans="1:17" x14ac:dyDescent="0.25">
      <c r="B12" s="3"/>
      <c r="C12" s="54"/>
      <c r="D12" s="52"/>
      <c r="K12" s="3"/>
      <c r="L12"/>
      <c r="M12"/>
      <c r="N12"/>
      <c r="Q12" s="176"/>
    </row>
    <row r="13" spans="1:17" x14ac:dyDescent="0.25">
      <c r="B13" s="3"/>
      <c r="C13" s="3"/>
      <c r="K13" s="3"/>
      <c r="L13"/>
      <c r="M13"/>
      <c r="N13"/>
      <c r="Q13" s="176"/>
    </row>
    <row r="14" spans="1:17" x14ac:dyDescent="0.25">
      <c r="B14" s="3"/>
      <c r="C14" s="3"/>
      <c r="D14" s="4"/>
      <c r="E14" s="4"/>
      <c r="F14" s="4"/>
      <c r="G14" s="3"/>
      <c r="H14" s="3"/>
      <c r="K14" s="3"/>
      <c r="L14"/>
      <c r="M14"/>
      <c r="N14"/>
      <c r="Q14" s="176"/>
    </row>
    <row r="15" spans="1:17" x14ac:dyDescent="0.25">
      <c r="E15" s="11"/>
      <c r="F15" s="11"/>
      <c r="G15" s="11"/>
      <c r="K15" s="11"/>
      <c r="L15"/>
      <c r="M15"/>
      <c r="N15"/>
      <c r="Q15" s="176"/>
    </row>
    <row r="16" spans="1:17" x14ac:dyDescent="0.25">
      <c r="F16" s="11"/>
      <c r="G16" s="11"/>
      <c r="H16" s="11"/>
      <c r="K16" s="11"/>
      <c r="L16"/>
      <c r="M16"/>
      <c r="N16"/>
      <c r="Q16" s="176"/>
    </row>
    <row r="17" spans="6:17" x14ac:dyDescent="0.25">
      <c r="F17" s="11"/>
      <c r="G17" s="11"/>
      <c r="H17" s="11"/>
      <c r="K17" s="11"/>
      <c r="L17"/>
      <c r="M17"/>
      <c r="N17"/>
      <c r="Q17" s="176"/>
    </row>
    <row r="18" spans="6:17" x14ac:dyDescent="0.25">
      <c r="F18" s="11"/>
      <c r="G18" s="11"/>
      <c r="H18" s="11"/>
      <c r="K18" s="37"/>
      <c r="L18"/>
      <c r="M18"/>
      <c r="N18"/>
      <c r="Q18" s="176"/>
    </row>
    <row r="19" spans="6:17" x14ac:dyDescent="0.25">
      <c r="K19" s="37"/>
      <c r="Q19" s="176"/>
    </row>
    <row r="20" spans="6:17" x14ac:dyDescent="0.25">
      <c r="K20" s="37"/>
      <c r="Q20" s="176"/>
    </row>
    <row r="21" spans="6:17" x14ac:dyDescent="0.25">
      <c r="K21" s="37"/>
      <c r="Q21" s="176"/>
    </row>
    <row r="22" spans="6:17" x14ac:dyDescent="0.25">
      <c r="K22" s="25"/>
      <c r="Q22" s="176"/>
    </row>
    <row r="23" spans="6:17" x14ac:dyDescent="0.25">
      <c r="K23" s="25"/>
      <c r="Q23" s="176"/>
    </row>
    <row r="24" spans="6:17" x14ac:dyDescent="0.25">
      <c r="K24" s="25"/>
      <c r="Q24" s="176"/>
    </row>
    <row r="25" spans="6:17" x14ac:dyDescent="0.25">
      <c r="K25" s="44"/>
      <c r="Q25" s="178"/>
    </row>
    <row r="26" spans="6:17" x14ac:dyDescent="0.25">
      <c r="K26" s="44"/>
    </row>
    <row r="27" spans="6:17" x14ac:dyDescent="0.25">
      <c r="K27" s="25"/>
    </row>
    <row r="28" spans="6:17" x14ac:dyDescent="0.25">
      <c r="K28" s="46"/>
    </row>
    <row r="29" spans="6:17" x14ac:dyDescent="0.25">
      <c r="K29" s="3"/>
    </row>
    <row r="30" spans="6:17" x14ac:dyDescent="0.25">
      <c r="K30" s="26"/>
    </row>
    <row r="31" spans="6:17" x14ac:dyDescent="0.25">
      <c r="K31" s="3"/>
    </row>
  </sheetData>
  <mergeCells count="17">
    <mergeCell ref="F4:G4"/>
    <mergeCell ref="H4:H5"/>
    <mergeCell ref="M3:M5"/>
    <mergeCell ref="A3:A5"/>
    <mergeCell ref="Q3:Q4"/>
    <mergeCell ref="B3:B5"/>
    <mergeCell ref="D3:H3"/>
    <mergeCell ref="I3:I5"/>
    <mergeCell ref="J3:J5"/>
    <mergeCell ref="L3:L5"/>
    <mergeCell ref="K3:K5"/>
    <mergeCell ref="N3:N5"/>
    <mergeCell ref="O3:O5"/>
    <mergeCell ref="P3:P5"/>
    <mergeCell ref="C4:C5"/>
    <mergeCell ref="D4:D5"/>
    <mergeCell ref="E4:E5"/>
  </mergeCells>
  <conditionalFormatting sqref="B10:B11">
    <cfRule type="expression" dxfId="125" priority="16">
      <formula>AND(B10&lt;&gt;"",COUNTIF(ListeBIM, B10) = 0)</formula>
    </cfRule>
  </conditionalFormatting>
  <conditionalFormatting sqref="I1:I2">
    <cfRule type="duplicateValues" dxfId="124" priority="18"/>
  </conditionalFormatting>
  <conditionalFormatting sqref="I3:I5">
    <cfRule type="duplicateValues" dxfId="123" priority="1"/>
  </conditionalFormatting>
  <conditionalFormatting sqref="I34:I1048576 I1:I2">
    <cfRule type="duplicateValues" dxfId="122" priority="15"/>
  </conditionalFormatting>
  <conditionalFormatting sqref="J34:J1048576">
    <cfRule type="duplicateValues" dxfId="121" priority="17"/>
  </conditionalFormatting>
  <conditionalFormatting sqref="K51:K1048576">
    <cfRule type="duplicateValues" dxfId="120" priority="2"/>
  </conditionalFormatting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0"/>
  <dimension ref="A1:Q32"/>
  <sheetViews>
    <sheetView zoomScale="70" zoomScaleNormal="70" workbookViewId="0">
      <selection activeCell="E6" sqref="E6:E12"/>
    </sheetView>
  </sheetViews>
  <sheetFormatPr baseColWidth="10" defaultRowHeight="15" x14ac:dyDescent="0.25"/>
  <cols>
    <col min="1" max="1" width="5" style="3" customWidth="1"/>
    <col min="2" max="3" width="15" customWidth="1"/>
    <col min="5" max="5" width="14.7109375" customWidth="1"/>
    <col min="9" max="9" width="64.28515625" customWidth="1"/>
    <col min="10" max="10" width="61.5703125" customWidth="1"/>
    <col min="11" max="11" width="104" customWidth="1"/>
    <col min="12" max="12" width="13.140625" style="11" customWidth="1"/>
    <col min="13" max="13" width="11.42578125" style="11"/>
    <col min="14" max="14" width="22.28515625" style="11" customWidth="1"/>
    <col min="15" max="15" width="13.140625" customWidth="1"/>
    <col min="17" max="17" width="20.85546875" customWidth="1"/>
  </cols>
  <sheetData>
    <row r="1" spans="1:17" s="3" customFormat="1" ht="26.25" x14ac:dyDescent="0.4">
      <c r="B1" s="5" t="s">
        <v>355</v>
      </c>
      <c r="D1" s="5"/>
      <c r="H1" s="5" t="s">
        <v>363</v>
      </c>
      <c r="L1" s="4"/>
      <c r="M1" s="4"/>
      <c r="N1" s="4"/>
      <c r="Q1"/>
    </row>
    <row r="2" spans="1:17" s="3" customFormat="1" x14ac:dyDescent="0.25">
      <c r="L2" s="4"/>
      <c r="M2" s="4"/>
      <c r="N2" s="4"/>
      <c r="Q2"/>
    </row>
    <row r="3" spans="1:17" s="3" customFormat="1" ht="28.5" customHeight="1" x14ac:dyDescent="0.2">
      <c r="A3" s="211" t="s">
        <v>565</v>
      </c>
      <c r="B3" s="216" t="s">
        <v>17</v>
      </c>
      <c r="C3" s="12" t="s">
        <v>12</v>
      </c>
      <c r="D3" s="219" t="s">
        <v>13</v>
      </c>
      <c r="E3" s="220"/>
      <c r="F3" s="220"/>
      <c r="G3" s="220"/>
      <c r="H3" s="221"/>
      <c r="I3" s="222" t="s">
        <v>482</v>
      </c>
      <c r="J3" s="224" t="s">
        <v>10</v>
      </c>
      <c r="K3" s="222" t="s">
        <v>483</v>
      </c>
      <c r="L3" s="210" t="s">
        <v>14</v>
      </c>
      <c r="M3" s="210" t="s">
        <v>19</v>
      </c>
      <c r="N3" s="210" t="s">
        <v>20</v>
      </c>
      <c r="O3" s="210" t="s">
        <v>21</v>
      </c>
      <c r="P3" s="210" t="s">
        <v>22</v>
      </c>
      <c r="Q3" s="214" t="s">
        <v>550</v>
      </c>
    </row>
    <row r="4" spans="1:17" s="3" customFormat="1" ht="15" customHeight="1" x14ac:dyDescent="0.2">
      <c r="A4" s="212"/>
      <c r="B4" s="217"/>
      <c r="C4" s="228" t="s">
        <v>27</v>
      </c>
      <c r="D4" s="230" t="s">
        <v>8</v>
      </c>
      <c r="E4" s="230" t="s">
        <v>9</v>
      </c>
      <c r="F4" s="232" t="s">
        <v>15</v>
      </c>
      <c r="G4" s="233"/>
      <c r="H4" s="208" t="s">
        <v>16</v>
      </c>
      <c r="I4" s="222"/>
      <c r="J4" s="224"/>
      <c r="K4" s="226"/>
      <c r="L4" s="210"/>
      <c r="M4" s="210"/>
      <c r="N4" s="210"/>
      <c r="O4" s="210"/>
      <c r="P4" s="210"/>
      <c r="Q4" s="215"/>
    </row>
    <row r="5" spans="1:17" ht="15" customHeight="1" x14ac:dyDescent="0.25">
      <c r="A5" s="213"/>
      <c r="B5" s="217"/>
      <c r="C5" s="228"/>
      <c r="D5" s="235"/>
      <c r="E5" s="235"/>
      <c r="F5" s="9" t="s">
        <v>10</v>
      </c>
      <c r="G5" s="9" t="s">
        <v>11</v>
      </c>
      <c r="H5" s="234"/>
      <c r="I5" s="223"/>
      <c r="J5" s="225"/>
      <c r="K5" s="227"/>
      <c r="L5" s="236"/>
      <c r="M5" s="236"/>
      <c r="N5" s="236"/>
      <c r="O5" s="236"/>
      <c r="P5" s="236"/>
      <c r="Q5" s="177" t="s">
        <v>552</v>
      </c>
    </row>
    <row r="6" spans="1:17" s="3" customFormat="1" x14ac:dyDescent="0.25">
      <c r="A6" s="3" t="s">
        <v>569</v>
      </c>
      <c r="B6" s="160" t="s">
        <v>303</v>
      </c>
      <c r="C6" s="1" t="s">
        <v>28</v>
      </c>
      <c r="D6" s="168" t="s">
        <v>303</v>
      </c>
      <c r="E6" s="1" t="s">
        <v>28</v>
      </c>
      <c r="F6" s="162" t="s">
        <v>349</v>
      </c>
      <c r="G6" s="162"/>
      <c r="H6" s="162" t="s">
        <v>82</v>
      </c>
      <c r="I6" s="127" t="str">
        <f t="shared" ref="I6" si="0">CONCATENATE("SITE-BAT-NIV-ZONE-METIER-",B6,"-",C6,"-",D6,"-",E6,"-",F6,IF(G6="","","."),G6,"-",H6)</f>
        <v>SITE-BAT-NIV-ZONE-METIER-LZ-XXX-LZ-XXX-NIV-TM</v>
      </c>
      <c r="J6" s="24" t="s">
        <v>533</v>
      </c>
      <c r="K6" s="130" t="str">
        <f t="shared" ref="K6" si="1">CONCATENATE("SITE-BAT-NIV-ZONE-METIER-",B6,"-",C6," - ",J6)</f>
        <v>SITE-BAT-NIV-ZONE-METIER-LZ-XXX - Sonde de niveau</v>
      </c>
      <c r="L6" s="8"/>
      <c r="M6" s="20"/>
      <c r="N6" s="20"/>
      <c r="O6" s="6">
        <v>10</v>
      </c>
      <c r="P6" s="6" t="s">
        <v>534</v>
      </c>
      <c r="Q6" s="175"/>
    </row>
    <row r="7" spans="1:17" s="3" customFormat="1" x14ac:dyDescent="0.25">
      <c r="A7" s="3" t="s">
        <v>566</v>
      </c>
      <c r="B7" s="160" t="s">
        <v>303</v>
      </c>
      <c r="C7" s="1" t="s">
        <v>28</v>
      </c>
      <c r="D7" s="168" t="s">
        <v>303</v>
      </c>
      <c r="E7" s="1" t="s">
        <v>28</v>
      </c>
      <c r="F7" s="162" t="s">
        <v>349</v>
      </c>
      <c r="G7" s="162" t="s">
        <v>350</v>
      </c>
      <c r="H7" s="162" t="s">
        <v>1</v>
      </c>
      <c r="I7" s="127" t="str">
        <f t="shared" ref="I7:I12" si="2">CONCATENATE("SITE-BAT-NIV-ZONE-METIER-",B7,"-",C7,"-",D7,"-",E7,"-",F7,IF(G7="","","."),G7,"-",H7)</f>
        <v>SITE-BAT-NIV-ZONE-METIER-LZ-XXX-LZ-XXX-NIV.VHS-TA</v>
      </c>
      <c r="J7" s="24" t="s">
        <v>364</v>
      </c>
      <c r="K7" s="130" t="str">
        <f t="shared" ref="K7:K12" si="3">CONCATENATE("SITE-BAT-NIV-ZONE-METIER-",B7,"-",C7," - ",J7)</f>
        <v>SITE-BAT-NIV-ZONE-METIER-LZ-XXX - Sonde de niveau -  Niveau très haut cuve</v>
      </c>
      <c r="L7" s="8" t="s">
        <v>18</v>
      </c>
      <c r="M7" s="20">
        <v>1</v>
      </c>
      <c r="N7" s="20" t="s">
        <v>23</v>
      </c>
      <c r="O7" s="6"/>
      <c r="P7" s="6"/>
      <c r="Q7" s="175"/>
    </row>
    <row r="8" spans="1:17" s="3" customFormat="1" x14ac:dyDescent="0.25">
      <c r="A8" s="3" t="s">
        <v>566</v>
      </c>
      <c r="B8" s="83" t="s">
        <v>303</v>
      </c>
      <c r="C8" s="1" t="s">
        <v>28</v>
      </c>
      <c r="D8" s="84" t="s">
        <v>303</v>
      </c>
      <c r="E8" s="1" t="s">
        <v>28</v>
      </c>
      <c r="F8" s="74" t="s">
        <v>349</v>
      </c>
      <c r="G8" s="74" t="s">
        <v>188</v>
      </c>
      <c r="H8" s="74" t="s">
        <v>1</v>
      </c>
      <c r="I8" s="127" t="str">
        <f t="shared" si="2"/>
        <v>SITE-BAT-NIV-ZONE-METIER-LZ-XXX-LZ-XXX-NIV.VH-TA</v>
      </c>
      <c r="J8" s="24" t="s">
        <v>365</v>
      </c>
      <c r="K8" s="130" t="str">
        <f t="shared" si="3"/>
        <v>SITE-BAT-NIV-ZONE-METIER-LZ-XXX - Sonde de niveau -  Niveau haut cuve</v>
      </c>
      <c r="L8" s="8" t="s">
        <v>18</v>
      </c>
      <c r="M8" s="20">
        <v>1</v>
      </c>
      <c r="N8" s="20" t="s">
        <v>23</v>
      </c>
      <c r="O8" s="6"/>
      <c r="P8" s="6"/>
      <c r="Q8" s="175"/>
    </row>
    <row r="9" spans="1:17" x14ac:dyDescent="0.25">
      <c r="A9" s="3" t="s">
        <v>566</v>
      </c>
      <c r="B9" s="83" t="s">
        <v>321</v>
      </c>
      <c r="C9" s="1" t="s">
        <v>28</v>
      </c>
      <c r="D9" s="85" t="s">
        <v>321</v>
      </c>
      <c r="E9" s="1" t="s">
        <v>28</v>
      </c>
      <c r="F9" s="74" t="s">
        <v>316</v>
      </c>
      <c r="G9" s="74"/>
      <c r="H9" s="74" t="s">
        <v>1</v>
      </c>
      <c r="I9" s="127" t="str">
        <f t="shared" si="2"/>
        <v>SITE-BAT-NIV-ZONE-METIER-LZS-XXX-LZS-XXX-EFF-TA</v>
      </c>
      <c r="J9" s="24" t="s">
        <v>366</v>
      </c>
      <c r="K9" s="130" t="str">
        <f t="shared" si="3"/>
        <v>SITE-BAT-NIV-ZONE-METIER-LZS-XXX - Alarme niveau très haut cuve</v>
      </c>
      <c r="L9" s="8" t="s">
        <v>18</v>
      </c>
      <c r="M9" s="20">
        <v>1</v>
      </c>
      <c r="N9" s="20" t="s">
        <v>23</v>
      </c>
      <c r="O9" s="78"/>
      <c r="P9" s="78"/>
      <c r="Q9" s="175"/>
    </row>
    <row r="10" spans="1:17" x14ac:dyDescent="0.25">
      <c r="A10" s="3" t="s">
        <v>566</v>
      </c>
      <c r="B10" s="74" t="s">
        <v>303</v>
      </c>
      <c r="C10" s="1" t="s">
        <v>28</v>
      </c>
      <c r="D10" s="84" t="s">
        <v>303</v>
      </c>
      <c r="E10" s="1" t="s">
        <v>28</v>
      </c>
      <c r="F10" s="74" t="s">
        <v>322</v>
      </c>
      <c r="G10" s="74" t="s">
        <v>188</v>
      </c>
      <c r="H10" s="74" t="s">
        <v>1</v>
      </c>
      <c r="I10" s="127" t="str">
        <f t="shared" si="2"/>
        <v>SITE-BAT-NIV-ZONE-METIER-LZ-XXX-LZ-XXX-EU.VH-TA</v>
      </c>
      <c r="J10" s="24" t="s">
        <v>323</v>
      </c>
      <c r="K10" s="130" t="str">
        <f t="shared" si="3"/>
        <v>SITE-BAT-NIV-ZONE-METIER-LZ-XXX - Transmetteur de niveau - Niveau très haut bâche</v>
      </c>
      <c r="L10" s="8" t="s">
        <v>18</v>
      </c>
      <c r="M10" s="20">
        <v>1</v>
      </c>
      <c r="N10" s="20" t="s">
        <v>23</v>
      </c>
      <c r="O10" s="78"/>
      <c r="P10" s="78"/>
      <c r="Q10" s="175"/>
    </row>
    <row r="11" spans="1:17" x14ac:dyDescent="0.25">
      <c r="A11" s="3" t="s">
        <v>568</v>
      </c>
      <c r="B11" s="162" t="s">
        <v>303</v>
      </c>
      <c r="C11" s="1" t="s">
        <v>28</v>
      </c>
      <c r="D11" s="168" t="s">
        <v>303</v>
      </c>
      <c r="E11" s="1" t="s">
        <v>28</v>
      </c>
      <c r="F11" s="162" t="s">
        <v>322</v>
      </c>
      <c r="G11" s="162" t="s">
        <v>190</v>
      </c>
      <c r="H11" s="162" t="s">
        <v>1</v>
      </c>
      <c r="I11" s="127" t="str">
        <f t="shared" si="2"/>
        <v>SITE-BAT-NIV-ZONE-METIER-LZ-XXX-LZ-XXX-EU.VB-TA</v>
      </c>
      <c r="J11" s="24" t="s">
        <v>476</v>
      </c>
      <c r="K11" s="130" t="str">
        <f t="shared" si="3"/>
        <v>SITE-BAT-NIV-ZONE-METIER-LZ-XXX - Transmetteur de niveau - Niveau très bas bâche</v>
      </c>
      <c r="L11" s="8" t="s">
        <v>18</v>
      </c>
      <c r="M11" s="20">
        <v>1</v>
      </c>
      <c r="N11" s="20" t="s">
        <v>23</v>
      </c>
      <c r="O11" s="78"/>
      <c r="P11" s="78"/>
      <c r="Q11" s="175"/>
    </row>
    <row r="12" spans="1:17" x14ac:dyDescent="0.25">
      <c r="A12" s="194" t="s">
        <v>579</v>
      </c>
      <c r="B12" s="197" t="s">
        <v>303</v>
      </c>
      <c r="C12" s="1" t="s">
        <v>28</v>
      </c>
      <c r="D12" s="197" t="s">
        <v>303</v>
      </c>
      <c r="E12" s="1" t="s">
        <v>28</v>
      </c>
      <c r="F12" s="162" t="s">
        <v>345</v>
      </c>
      <c r="G12" s="162"/>
      <c r="H12" s="162" t="s">
        <v>1</v>
      </c>
      <c r="I12" s="127" t="str">
        <f t="shared" si="2"/>
        <v>SITE-BAT-NIV-ZONE-METIER-LZ-XXX-LZ-XXX-AC-TA</v>
      </c>
      <c r="J12" s="24" t="s">
        <v>346</v>
      </c>
      <c r="K12" s="130" t="str">
        <f t="shared" si="3"/>
        <v>SITE-BAT-NIV-ZONE-METIER-LZ-XXX - Alarme débordement bâche</v>
      </c>
      <c r="L12" s="8" t="s">
        <v>18</v>
      </c>
      <c r="M12" s="20">
        <v>1</v>
      </c>
      <c r="N12" s="20" t="s">
        <v>23</v>
      </c>
      <c r="O12" s="78"/>
      <c r="P12" s="78"/>
      <c r="Q12" s="175"/>
    </row>
    <row r="13" spans="1:17" x14ac:dyDescent="0.25">
      <c r="B13" s="3"/>
      <c r="C13" s="3"/>
      <c r="D13" s="3"/>
      <c r="E13" s="3"/>
      <c r="F13" s="26"/>
      <c r="G13" s="4"/>
      <c r="H13" s="3"/>
      <c r="K13" s="3"/>
      <c r="L13"/>
      <c r="M13"/>
      <c r="N13"/>
      <c r="Q13" s="176"/>
    </row>
    <row r="14" spans="1:17" x14ac:dyDescent="0.25">
      <c r="B14" s="3"/>
      <c r="C14" s="3"/>
      <c r="D14" s="3"/>
      <c r="E14" s="3"/>
      <c r="F14" s="3"/>
      <c r="G14" s="3"/>
      <c r="H14" s="3"/>
      <c r="I14" s="4"/>
      <c r="J14" s="4"/>
      <c r="K14" s="3"/>
      <c r="L14" s="4"/>
      <c r="M14" s="3"/>
      <c r="N14" s="3"/>
      <c r="Q14" s="176"/>
    </row>
    <row r="15" spans="1:17" x14ac:dyDescent="0.25">
      <c r="J15" s="11"/>
      <c r="K15" s="3"/>
      <c r="N15"/>
      <c r="Q15" s="176"/>
    </row>
    <row r="16" spans="1:17" x14ac:dyDescent="0.25">
      <c r="K16" s="11"/>
      <c r="Q16" s="176"/>
    </row>
    <row r="17" spans="10:17" x14ac:dyDescent="0.25">
      <c r="K17" s="11"/>
      <c r="Q17" s="176"/>
    </row>
    <row r="18" spans="10:17" x14ac:dyDescent="0.25">
      <c r="J18" s="11"/>
      <c r="K18" s="11"/>
      <c r="N18"/>
      <c r="Q18" s="176"/>
    </row>
    <row r="19" spans="10:17" x14ac:dyDescent="0.25">
      <c r="K19" s="37"/>
      <c r="Q19" s="176"/>
    </row>
    <row r="20" spans="10:17" x14ac:dyDescent="0.25">
      <c r="K20" s="37"/>
      <c r="Q20" s="176"/>
    </row>
    <row r="21" spans="10:17" x14ac:dyDescent="0.25">
      <c r="K21" s="37"/>
      <c r="Q21" s="176"/>
    </row>
    <row r="22" spans="10:17" x14ac:dyDescent="0.25">
      <c r="K22" s="37"/>
      <c r="Q22" s="176"/>
    </row>
    <row r="23" spans="10:17" x14ac:dyDescent="0.25">
      <c r="K23" s="25"/>
      <c r="Q23" s="176"/>
    </row>
    <row r="24" spans="10:17" x14ac:dyDescent="0.25">
      <c r="K24" s="25"/>
      <c r="Q24" s="178"/>
    </row>
    <row r="25" spans="10:17" x14ac:dyDescent="0.25">
      <c r="K25" s="25"/>
    </row>
    <row r="26" spans="10:17" x14ac:dyDescent="0.25">
      <c r="K26" s="44"/>
    </row>
    <row r="27" spans="10:17" x14ac:dyDescent="0.25">
      <c r="K27" s="44"/>
    </row>
    <row r="28" spans="10:17" x14ac:dyDescent="0.25">
      <c r="K28" s="25"/>
    </row>
    <row r="29" spans="10:17" x14ac:dyDescent="0.25">
      <c r="K29" s="46"/>
    </row>
    <row r="30" spans="10:17" x14ac:dyDescent="0.25">
      <c r="K30" s="3"/>
    </row>
    <row r="31" spans="10:17" x14ac:dyDescent="0.25">
      <c r="K31" s="26"/>
    </row>
    <row r="32" spans="10:17" x14ac:dyDescent="0.25">
      <c r="K32" s="3"/>
    </row>
  </sheetData>
  <mergeCells count="17">
    <mergeCell ref="F4:G4"/>
    <mergeCell ref="H4:H5"/>
    <mergeCell ref="M3:M5"/>
    <mergeCell ref="A3:A5"/>
    <mergeCell ref="Q3:Q4"/>
    <mergeCell ref="B3:B5"/>
    <mergeCell ref="D3:H3"/>
    <mergeCell ref="I3:I5"/>
    <mergeCell ref="J3:J5"/>
    <mergeCell ref="L3:L5"/>
    <mergeCell ref="K3:K5"/>
    <mergeCell ref="N3:N5"/>
    <mergeCell ref="O3:O5"/>
    <mergeCell ref="P3:P5"/>
    <mergeCell ref="C4:C5"/>
    <mergeCell ref="D4:D5"/>
    <mergeCell ref="E4:E5"/>
  </mergeCells>
  <conditionalFormatting sqref="I1:I2">
    <cfRule type="duplicateValues" dxfId="119" priority="11"/>
  </conditionalFormatting>
  <conditionalFormatting sqref="I3:I5">
    <cfRule type="duplicateValues" dxfId="118" priority="1"/>
  </conditionalFormatting>
  <conditionalFormatting sqref="I34:I1048576 I1:I2">
    <cfRule type="duplicateValues" dxfId="117" priority="8"/>
  </conditionalFormatting>
  <conditionalFormatting sqref="J34:J1048576">
    <cfRule type="duplicateValues" dxfId="116" priority="10"/>
  </conditionalFormatting>
  <conditionalFormatting sqref="K52:K1048576">
    <cfRule type="duplicateValues" dxfId="115" priority="3"/>
  </conditionalFormatting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1"/>
  <dimension ref="A1:Q31"/>
  <sheetViews>
    <sheetView zoomScale="70" zoomScaleNormal="70" workbookViewId="0">
      <selection sqref="A1:A1048576"/>
    </sheetView>
  </sheetViews>
  <sheetFormatPr baseColWidth="10" defaultRowHeight="15" x14ac:dyDescent="0.25"/>
  <cols>
    <col min="1" max="1" width="5" style="3" customWidth="1"/>
    <col min="2" max="3" width="15" customWidth="1"/>
    <col min="5" max="5" width="14.7109375" customWidth="1"/>
    <col min="9" max="9" width="64.28515625" customWidth="1"/>
    <col min="10" max="10" width="61.5703125" customWidth="1"/>
    <col min="11" max="11" width="104" customWidth="1"/>
    <col min="12" max="12" width="13.140625" style="11" customWidth="1"/>
    <col min="13" max="13" width="11.42578125" style="11"/>
    <col min="14" max="14" width="22.28515625" style="11" customWidth="1"/>
    <col min="15" max="15" width="13.140625" customWidth="1"/>
    <col min="17" max="17" width="20.85546875" customWidth="1"/>
  </cols>
  <sheetData>
    <row r="1" spans="1:17" s="3" customFormat="1" ht="26.25" x14ac:dyDescent="0.4">
      <c r="B1" s="5" t="s">
        <v>355</v>
      </c>
      <c r="D1" s="5"/>
      <c r="H1" s="5" t="s">
        <v>169</v>
      </c>
      <c r="L1" s="4"/>
      <c r="M1" s="4"/>
      <c r="N1" s="4"/>
      <c r="Q1"/>
    </row>
    <row r="2" spans="1:17" s="3" customFormat="1" x14ac:dyDescent="0.25">
      <c r="L2" s="4"/>
      <c r="M2" s="4"/>
      <c r="N2" s="4"/>
      <c r="Q2"/>
    </row>
    <row r="3" spans="1:17" s="3" customFormat="1" ht="28.5" customHeight="1" x14ac:dyDescent="0.2">
      <c r="A3" s="211" t="s">
        <v>565</v>
      </c>
      <c r="B3" s="216" t="s">
        <v>17</v>
      </c>
      <c r="C3" s="12" t="s">
        <v>12</v>
      </c>
      <c r="D3" s="219" t="s">
        <v>13</v>
      </c>
      <c r="E3" s="220"/>
      <c r="F3" s="220"/>
      <c r="G3" s="220"/>
      <c r="H3" s="221"/>
      <c r="I3" s="222" t="s">
        <v>482</v>
      </c>
      <c r="J3" s="224" t="s">
        <v>10</v>
      </c>
      <c r="K3" s="222" t="s">
        <v>483</v>
      </c>
      <c r="L3" s="210" t="s">
        <v>14</v>
      </c>
      <c r="M3" s="210" t="s">
        <v>19</v>
      </c>
      <c r="N3" s="210" t="s">
        <v>20</v>
      </c>
      <c r="O3" s="210" t="s">
        <v>21</v>
      </c>
      <c r="P3" s="210" t="s">
        <v>22</v>
      </c>
      <c r="Q3" s="214" t="s">
        <v>550</v>
      </c>
    </row>
    <row r="4" spans="1:17" s="3" customFormat="1" ht="15" customHeight="1" x14ac:dyDescent="0.2">
      <c r="A4" s="212"/>
      <c r="B4" s="217"/>
      <c r="C4" s="228" t="s">
        <v>27</v>
      </c>
      <c r="D4" s="230" t="s">
        <v>8</v>
      </c>
      <c r="E4" s="230" t="s">
        <v>9</v>
      </c>
      <c r="F4" s="232" t="s">
        <v>15</v>
      </c>
      <c r="G4" s="233"/>
      <c r="H4" s="208" t="s">
        <v>16</v>
      </c>
      <c r="I4" s="222"/>
      <c r="J4" s="224"/>
      <c r="K4" s="226"/>
      <c r="L4" s="210"/>
      <c r="M4" s="210"/>
      <c r="N4" s="210"/>
      <c r="O4" s="210"/>
      <c r="P4" s="210"/>
      <c r="Q4" s="215"/>
    </row>
    <row r="5" spans="1:17" ht="15" customHeight="1" x14ac:dyDescent="0.25">
      <c r="A5" s="213"/>
      <c r="B5" s="217"/>
      <c r="C5" s="228"/>
      <c r="D5" s="235"/>
      <c r="E5" s="235"/>
      <c r="F5" s="9" t="s">
        <v>10</v>
      </c>
      <c r="G5" s="9" t="s">
        <v>11</v>
      </c>
      <c r="H5" s="234"/>
      <c r="I5" s="223"/>
      <c r="J5" s="225"/>
      <c r="K5" s="227"/>
      <c r="L5" s="236"/>
      <c r="M5" s="236"/>
      <c r="N5" s="236"/>
      <c r="O5" s="236"/>
      <c r="P5" s="236"/>
      <c r="Q5" s="177" t="s">
        <v>552</v>
      </c>
    </row>
    <row r="6" spans="1:17" s="3" customFormat="1" x14ac:dyDescent="0.25">
      <c r="A6" s="3" t="s">
        <v>566</v>
      </c>
      <c r="B6" s="69" t="s">
        <v>169</v>
      </c>
      <c r="C6" s="1" t="s">
        <v>28</v>
      </c>
      <c r="D6" s="8" t="s">
        <v>169</v>
      </c>
      <c r="E6" s="1" t="s">
        <v>28</v>
      </c>
      <c r="F6" s="8" t="s">
        <v>196</v>
      </c>
      <c r="G6" s="8"/>
      <c r="H6" s="8" t="s">
        <v>82</v>
      </c>
      <c r="I6" s="127" t="str">
        <f>CONCATENATE("SITE-BAT-NIV-ZONE-METIER-",B6,"-",C6,"-",D6,"-",E6,"-",F6,IF(G6="","","."),G6,"-",H6)</f>
        <v>SITE-BAT-NIV-ZONE-METIER-PDT-XXX-PDT-XXX-PRES-TM</v>
      </c>
      <c r="J6" s="24" t="s">
        <v>234</v>
      </c>
      <c r="K6" s="130" t="str">
        <f>CONCATENATE("SITE-BAT-NIV-ZONE-METIER-",B6,"-",C6," - ",J6)</f>
        <v>SITE-BAT-NIV-ZONE-METIER-PDT-XXX - Delta Pression - PMP - 001 - 002 - 003</v>
      </c>
      <c r="L6" s="19"/>
      <c r="M6" s="20"/>
      <c r="N6" s="20"/>
      <c r="O6" s="6">
        <v>1</v>
      </c>
      <c r="P6" s="6" t="s">
        <v>235</v>
      </c>
      <c r="Q6" s="175"/>
    </row>
    <row r="7" spans="1:17" x14ac:dyDescent="0.25">
      <c r="B7" s="30"/>
      <c r="C7" s="55"/>
      <c r="D7" s="59"/>
      <c r="E7" s="53"/>
      <c r="F7" s="25"/>
      <c r="G7" s="53"/>
      <c r="H7" s="53"/>
      <c r="I7" s="52"/>
      <c r="L7"/>
      <c r="M7"/>
      <c r="N7"/>
      <c r="Q7" s="176"/>
    </row>
    <row r="8" spans="1:17" x14ac:dyDescent="0.25">
      <c r="B8" s="30"/>
      <c r="C8" s="55"/>
      <c r="D8" s="55"/>
      <c r="E8" s="53"/>
      <c r="F8" s="57"/>
      <c r="G8" s="53"/>
      <c r="H8" s="53"/>
      <c r="I8" s="52"/>
      <c r="L8"/>
      <c r="M8"/>
      <c r="N8"/>
      <c r="Q8" s="176"/>
    </row>
    <row r="9" spans="1:17" x14ac:dyDescent="0.25">
      <c r="B9" s="3"/>
      <c r="C9" s="54"/>
      <c r="D9" s="54"/>
      <c r="E9" s="54"/>
      <c r="F9" s="52"/>
      <c r="L9"/>
      <c r="M9"/>
      <c r="N9"/>
      <c r="Q9" s="176"/>
    </row>
    <row r="10" spans="1:17" x14ac:dyDescent="0.25">
      <c r="B10" s="3"/>
      <c r="C10" s="3"/>
      <c r="D10" s="4"/>
      <c r="E10" s="3"/>
      <c r="L10"/>
      <c r="M10"/>
      <c r="N10"/>
      <c r="Q10" s="176"/>
    </row>
    <row r="11" spans="1:17" x14ac:dyDescent="0.25">
      <c r="B11" s="3"/>
      <c r="C11" s="3"/>
      <c r="D11" s="3"/>
      <c r="E11" s="3"/>
      <c r="F11" s="4"/>
      <c r="G11" s="4"/>
      <c r="H11" s="4"/>
      <c r="I11" s="3"/>
      <c r="L11"/>
      <c r="M11"/>
      <c r="N11"/>
      <c r="Q11" s="176"/>
    </row>
    <row r="12" spans="1:17" x14ac:dyDescent="0.25">
      <c r="G12" s="11"/>
      <c r="H12" s="11"/>
      <c r="I12" s="11"/>
      <c r="K12" s="3"/>
      <c r="L12"/>
      <c r="M12"/>
      <c r="N12"/>
      <c r="Q12" s="176"/>
    </row>
    <row r="13" spans="1:17" x14ac:dyDescent="0.25">
      <c r="K13" s="3"/>
      <c r="Q13" s="176"/>
    </row>
    <row r="14" spans="1:17" x14ac:dyDescent="0.25">
      <c r="K14" s="3"/>
      <c r="Q14" s="176"/>
    </row>
    <row r="15" spans="1:17" x14ac:dyDescent="0.25">
      <c r="K15" s="11"/>
      <c r="Q15" s="176"/>
    </row>
    <row r="16" spans="1:17" x14ac:dyDescent="0.25">
      <c r="K16" s="11"/>
      <c r="Q16" s="176"/>
    </row>
    <row r="17" spans="11:17" x14ac:dyDescent="0.25">
      <c r="K17" s="11"/>
      <c r="Q17" s="176"/>
    </row>
    <row r="18" spans="11:17" x14ac:dyDescent="0.25">
      <c r="K18" s="37"/>
      <c r="Q18" s="176"/>
    </row>
    <row r="19" spans="11:17" x14ac:dyDescent="0.25">
      <c r="K19" s="37"/>
      <c r="Q19" s="176"/>
    </row>
    <row r="20" spans="11:17" x14ac:dyDescent="0.25">
      <c r="K20" s="37"/>
      <c r="Q20" s="176"/>
    </row>
    <row r="21" spans="11:17" x14ac:dyDescent="0.25">
      <c r="K21" s="37"/>
      <c r="Q21" s="176"/>
    </row>
    <row r="22" spans="11:17" x14ac:dyDescent="0.25">
      <c r="K22" s="25"/>
      <c r="Q22" s="176"/>
    </row>
    <row r="23" spans="11:17" x14ac:dyDescent="0.25">
      <c r="K23" s="25"/>
      <c r="Q23" s="176"/>
    </row>
    <row r="24" spans="11:17" x14ac:dyDescent="0.25">
      <c r="K24" s="25"/>
      <c r="Q24" s="176"/>
    </row>
    <row r="25" spans="11:17" x14ac:dyDescent="0.25">
      <c r="K25" s="44"/>
      <c r="Q25" s="178"/>
    </row>
    <row r="26" spans="11:17" x14ac:dyDescent="0.25">
      <c r="K26" s="44"/>
    </row>
    <row r="27" spans="11:17" x14ac:dyDescent="0.25">
      <c r="K27" s="25"/>
    </row>
    <row r="28" spans="11:17" x14ac:dyDescent="0.25">
      <c r="K28" s="46"/>
    </row>
    <row r="29" spans="11:17" x14ac:dyDescent="0.25">
      <c r="K29" s="3"/>
    </row>
    <row r="30" spans="11:17" x14ac:dyDescent="0.25">
      <c r="K30" s="26"/>
    </row>
    <row r="31" spans="11:17" x14ac:dyDescent="0.25">
      <c r="K31" s="3"/>
    </row>
  </sheetData>
  <mergeCells count="17">
    <mergeCell ref="F4:G4"/>
    <mergeCell ref="H4:H5"/>
    <mergeCell ref="M3:M5"/>
    <mergeCell ref="A3:A5"/>
    <mergeCell ref="Q3:Q4"/>
    <mergeCell ref="B3:B5"/>
    <mergeCell ref="D3:H3"/>
    <mergeCell ref="I3:I5"/>
    <mergeCell ref="J3:J5"/>
    <mergeCell ref="L3:L5"/>
    <mergeCell ref="K3:K5"/>
    <mergeCell ref="N3:N5"/>
    <mergeCell ref="O3:O5"/>
    <mergeCell ref="P3:P5"/>
    <mergeCell ref="C4:C5"/>
    <mergeCell ref="D4:D5"/>
    <mergeCell ref="E4:E5"/>
  </mergeCells>
  <conditionalFormatting sqref="B7:B8">
    <cfRule type="expression" dxfId="114" priority="16">
      <formula>AND(B7&lt;&gt;"",COUNTIF(ListeBIM, B7) = 0)</formula>
    </cfRule>
  </conditionalFormatting>
  <conditionalFormatting sqref="I1:I2">
    <cfRule type="duplicateValues" dxfId="113" priority="18"/>
  </conditionalFormatting>
  <conditionalFormatting sqref="I3:I5">
    <cfRule type="duplicateValues" dxfId="112" priority="1"/>
  </conditionalFormatting>
  <conditionalFormatting sqref="I31:I1048576 I1:I2">
    <cfRule type="duplicateValues" dxfId="111" priority="15"/>
  </conditionalFormatting>
  <conditionalFormatting sqref="J31:J1048576">
    <cfRule type="duplicateValues" dxfId="110" priority="17"/>
  </conditionalFormatting>
  <conditionalFormatting sqref="K51:K1048576">
    <cfRule type="duplicateValues" dxfId="109" priority="2"/>
  </conditionalFormatting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2"/>
  <dimension ref="A1:Q37"/>
  <sheetViews>
    <sheetView zoomScale="70" zoomScaleNormal="70" workbookViewId="0">
      <selection activeCell="I9" sqref="I9:I37"/>
    </sheetView>
  </sheetViews>
  <sheetFormatPr baseColWidth="10" defaultRowHeight="15" x14ac:dyDescent="0.25"/>
  <cols>
    <col min="1" max="1" width="5" style="3" customWidth="1"/>
    <col min="2" max="3" width="15" customWidth="1"/>
    <col min="5" max="5" width="14.7109375" customWidth="1"/>
    <col min="9" max="9" width="64.28515625" customWidth="1"/>
    <col min="10" max="10" width="61.5703125" customWidth="1"/>
    <col min="11" max="11" width="104" customWidth="1"/>
    <col min="12" max="12" width="16.7109375" style="11" customWidth="1"/>
    <col min="13" max="13" width="11.42578125" style="11"/>
    <col min="14" max="14" width="22.28515625" style="11" customWidth="1"/>
    <col min="15" max="15" width="13.140625" customWidth="1"/>
    <col min="17" max="17" width="20.85546875" customWidth="1"/>
  </cols>
  <sheetData>
    <row r="1" spans="1:17" s="3" customFormat="1" ht="26.25" x14ac:dyDescent="0.4">
      <c r="B1" s="5" t="s">
        <v>355</v>
      </c>
      <c r="D1" s="5"/>
      <c r="H1" s="5" t="s">
        <v>220</v>
      </c>
      <c r="L1" s="4"/>
      <c r="M1" s="4"/>
      <c r="N1" s="4"/>
      <c r="Q1"/>
    </row>
    <row r="2" spans="1:17" s="3" customFormat="1" x14ac:dyDescent="0.25">
      <c r="L2" s="4"/>
      <c r="M2" s="4"/>
      <c r="N2" s="4"/>
      <c r="Q2"/>
    </row>
    <row r="3" spans="1:17" s="3" customFormat="1" ht="28.5" customHeight="1" x14ac:dyDescent="0.2">
      <c r="A3" s="211" t="s">
        <v>565</v>
      </c>
      <c r="B3" s="216" t="s">
        <v>17</v>
      </c>
      <c r="C3" s="12" t="s">
        <v>12</v>
      </c>
      <c r="D3" s="219" t="s">
        <v>13</v>
      </c>
      <c r="E3" s="220"/>
      <c r="F3" s="220"/>
      <c r="G3" s="220"/>
      <c r="H3" s="221"/>
      <c r="I3" s="222" t="s">
        <v>482</v>
      </c>
      <c r="J3" s="224" t="s">
        <v>10</v>
      </c>
      <c r="K3" s="222" t="s">
        <v>483</v>
      </c>
      <c r="L3" s="210" t="s">
        <v>14</v>
      </c>
      <c r="M3" s="210" t="s">
        <v>19</v>
      </c>
      <c r="N3" s="210" t="s">
        <v>20</v>
      </c>
      <c r="O3" s="210" t="s">
        <v>21</v>
      </c>
      <c r="P3" s="210" t="s">
        <v>22</v>
      </c>
      <c r="Q3" s="214" t="s">
        <v>550</v>
      </c>
    </row>
    <row r="4" spans="1:17" s="3" customFormat="1" ht="15" customHeight="1" x14ac:dyDescent="0.2">
      <c r="A4" s="212"/>
      <c r="B4" s="217"/>
      <c r="C4" s="228" t="s">
        <v>27</v>
      </c>
      <c r="D4" s="230" t="s">
        <v>8</v>
      </c>
      <c r="E4" s="230" t="s">
        <v>9</v>
      </c>
      <c r="F4" s="232" t="s">
        <v>15</v>
      </c>
      <c r="G4" s="233"/>
      <c r="H4" s="208" t="s">
        <v>16</v>
      </c>
      <c r="I4" s="222"/>
      <c r="J4" s="224"/>
      <c r="K4" s="226"/>
      <c r="L4" s="210"/>
      <c r="M4" s="210"/>
      <c r="N4" s="210"/>
      <c r="O4" s="210"/>
      <c r="P4" s="210"/>
      <c r="Q4" s="215"/>
    </row>
    <row r="5" spans="1:17" ht="15" customHeight="1" x14ac:dyDescent="0.25">
      <c r="A5" s="213"/>
      <c r="B5" s="218"/>
      <c r="C5" s="228"/>
      <c r="D5" s="235"/>
      <c r="E5" s="235"/>
      <c r="F5" s="9" t="s">
        <v>10</v>
      </c>
      <c r="G5" s="9" t="s">
        <v>11</v>
      </c>
      <c r="H5" s="234"/>
      <c r="I5" s="223"/>
      <c r="J5" s="225"/>
      <c r="K5" s="227"/>
      <c r="L5" s="236"/>
      <c r="M5" s="236"/>
      <c r="N5" s="236"/>
      <c r="O5" s="236"/>
      <c r="P5" s="236"/>
      <c r="Q5" s="177" t="s">
        <v>552</v>
      </c>
    </row>
    <row r="6" spans="1:17" s="3" customFormat="1" ht="15" customHeight="1" x14ac:dyDescent="0.2">
      <c r="A6" s="159" t="s">
        <v>582</v>
      </c>
      <c r="B6" s="189" t="str">
        <f>B7</f>
        <v>PECS</v>
      </c>
      <c r="C6" s="190" t="str">
        <f>C7</f>
        <v>XXX</v>
      </c>
      <c r="D6" s="189"/>
      <c r="E6" s="189"/>
      <c r="F6" s="189"/>
      <c r="G6" s="189"/>
      <c r="H6" s="189" t="s">
        <v>583</v>
      </c>
      <c r="I6" s="191" t="str">
        <f>CONCATENATE("SITE-BAT-NIV-ZONE-METIER-",B6,"-",C6,"-",H6)</f>
        <v>SITE-BAT-NIV-ZONE-METIER-PECS-XXX-Synthese</v>
      </c>
      <c r="J6" s="192" t="s">
        <v>584</v>
      </c>
      <c r="K6" s="191" t="str">
        <f>CONCATENATE("SITE-BAT-NIV-ZONE-METIER-",B6," - ",C6," - ",J6)</f>
        <v>SITE-BAT-NIV-ZONE-METIER-PECS - XXX - Objet Synthèse GTB</v>
      </c>
      <c r="L6" s="189"/>
      <c r="M6" s="189"/>
      <c r="N6" s="189"/>
      <c r="O6" s="189"/>
      <c r="P6" s="189" t="s">
        <v>585</v>
      </c>
      <c r="Q6" s="189" t="s">
        <v>551</v>
      </c>
    </row>
    <row r="7" spans="1:17" s="3" customFormat="1" ht="15" customHeight="1" x14ac:dyDescent="0.25">
      <c r="A7" s="3" t="s">
        <v>566</v>
      </c>
      <c r="B7" s="6" t="s">
        <v>220</v>
      </c>
      <c r="C7" s="1" t="s">
        <v>28</v>
      </c>
      <c r="D7" s="10" t="s">
        <v>367</v>
      </c>
      <c r="E7" s="79" t="s">
        <v>2</v>
      </c>
      <c r="F7" s="10" t="s">
        <v>0</v>
      </c>
      <c r="G7" s="10"/>
      <c r="H7" s="10" t="s">
        <v>1</v>
      </c>
      <c r="I7" s="127" t="str">
        <f>CONCATENATE("SITE-BAT-NIV-ZONE-CVC-",B7,"-",C7,"-",D7,"-",E7,"-",F7,IF(G7="","","."),G7,"-",H7)</f>
        <v>SITE-BAT-NIV-ZONE-CVC-PECS-XXX-TSH-001-SYN-TA</v>
      </c>
      <c r="J7" s="61" t="s">
        <v>236</v>
      </c>
      <c r="K7" s="130" t="str">
        <f>CONCATENATE("SITE-BAT-NIV-ZONE-CVC-",B7,"-",C7," - ",J7)</f>
        <v>SITE-BAT-NIV-ZONE-CVC-PECS-XXX - Défaut Thermostat de sécurité</v>
      </c>
      <c r="L7" s="19" t="s">
        <v>18</v>
      </c>
      <c r="M7" s="20">
        <v>1</v>
      </c>
      <c r="N7" s="20" t="s">
        <v>23</v>
      </c>
      <c r="O7" s="64"/>
      <c r="P7" s="64"/>
      <c r="Q7" s="175"/>
    </row>
    <row r="8" spans="1:17" s="3" customFormat="1" x14ac:dyDescent="0.25">
      <c r="A8" s="3" t="s">
        <v>566</v>
      </c>
      <c r="B8" s="6" t="s">
        <v>220</v>
      </c>
      <c r="C8" s="1" t="s">
        <v>28</v>
      </c>
      <c r="D8" s="10" t="s">
        <v>167</v>
      </c>
      <c r="E8" s="79" t="s">
        <v>2</v>
      </c>
      <c r="F8" s="10" t="s">
        <v>202</v>
      </c>
      <c r="G8" s="10"/>
      <c r="H8" s="10" t="s">
        <v>1</v>
      </c>
      <c r="I8" s="127" t="str">
        <f>CONCATENATE("SITE-BAT-NIV-ZONE-METIER-",B8,"-",C8,"-",D8,"-",E8,"-",F8,IF(G8="","","."),G8,"-",H8)</f>
        <v>SITE-BAT-NIV-ZONE-METIER-PECS-XXX-PMPEC-001-PRI-TA</v>
      </c>
      <c r="J8" s="61" t="s">
        <v>237</v>
      </c>
      <c r="K8" s="130" t="str">
        <f>CONCATENATE("SITE-BAT-NIV-ZONE-METIER-",B8,"-",C8," - ",J8)</f>
        <v>SITE-BAT-NIV-ZONE-METIER-PECS-XXX - Défaut Pompe 1 primaire</v>
      </c>
      <c r="L8" s="19" t="s">
        <v>18</v>
      </c>
      <c r="M8" s="20">
        <v>1</v>
      </c>
      <c r="N8" s="20" t="s">
        <v>23</v>
      </c>
      <c r="O8" s="64"/>
      <c r="P8" s="64"/>
      <c r="Q8" s="175"/>
    </row>
    <row r="9" spans="1:17" s="3" customFormat="1" x14ac:dyDescent="0.25">
      <c r="A9" s="3" t="s">
        <v>566</v>
      </c>
      <c r="B9" s="6" t="s">
        <v>220</v>
      </c>
      <c r="C9" s="1" t="s">
        <v>28</v>
      </c>
      <c r="D9" s="10" t="s">
        <v>167</v>
      </c>
      <c r="E9" s="79" t="s">
        <v>3</v>
      </c>
      <c r="F9" s="10" t="s">
        <v>202</v>
      </c>
      <c r="G9" s="10"/>
      <c r="H9" s="10" t="s">
        <v>1</v>
      </c>
      <c r="I9" s="127" t="str">
        <f>CONCATENATE("SITE-BAT-NIV-ZONE-METIER-",B9,"-",C9,"-",D9,"-",E9,"-",F9,IF(G9="","","."),G9,"-",H9)</f>
        <v>SITE-BAT-NIV-ZONE-METIER-PECS-XXX-PMPEC-002-PRI-TA</v>
      </c>
      <c r="J9" s="61" t="s">
        <v>238</v>
      </c>
      <c r="K9" s="130" t="str">
        <f>CONCATENATE("SITE-BAT-NIV-ZONE-METIER-",B9,"-",C9," - ",J9)</f>
        <v>SITE-BAT-NIV-ZONE-METIER-PECS-XXX - Défaut Pompe 2 primaire</v>
      </c>
      <c r="L9" s="19" t="s">
        <v>18</v>
      </c>
      <c r="M9" s="20">
        <v>1</v>
      </c>
      <c r="N9" s="20" t="s">
        <v>23</v>
      </c>
      <c r="O9" s="64"/>
      <c r="P9" s="64"/>
      <c r="Q9" s="175"/>
    </row>
    <row r="10" spans="1:17" s="3" customFormat="1" x14ac:dyDescent="0.25">
      <c r="A10" s="3" t="s">
        <v>566</v>
      </c>
      <c r="B10" s="6" t="s">
        <v>220</v>
      </c>
      <c r="C10" s="1" t="s">
        <v>28</v>
      </c>
      <c r="D10" s="10" t="s">
        <v>167</v>
      </c>
      <c r="E10" s="79" t="s">
        <v>2</v>
      </c>
      <c r="F10" s="10" t="s">
        <v>163</v>
      </c>
      <c r="G10" s="10"/>
      <c r="H10" s="10" t="s">
        <v>1</v>
      </c>
      <c r="I10" s="127" t="str">
        <f t="shared" ref="I10:I37" si="0">CONCATENATE("SITE-BAT-NIV-ZONE-METIER-",B10,"-",C10,"-",D10,"-",E10,"-",F10,IF(G10="","","."),G10,"-",H10)</f>
        <v>SITE-BAT-NIV-ZONE-METIER-PECS-XXX-PMPEC-001-SEC-TA</v>
      </c>
      <c r="J10" s="61" t="s">
        <v>239</v>
      </c>
      <c r="K10" s="130" t="str">
        <f t="shared" ref="K10:K36" si="1">CONCATENATE("SITE-BAT-NIV-ZONE-CVC-",B10,"-",C10," - ",J10)</f>
        <v>SITE-BAT-NIV-ZONE-CVC-PECS-XXX - Défaut Pompe 1 secondaire</v>
      </c>
      <c r="L10" s="19" t="s">
        <v>18</v>
      </c>
      <c r="M10" s="20">
        <v>1</v>
      </c>
      <c r="N10" s="20" t="s">
        <v>23</v>
      </c>
      <c r="O10" s="64"/>
      <c r="P10" s="64"/>
      <c r="Q10" s="175"/>
    </row>
    <row r="11" spans="1:17" s="3" customFormat="1" x14ac:dyDescent="0.25">
      <c r="A11" s="3" t="s">
        <v>566</v>
      </c>
      <c r="B11" s="6" t="s">
        <v>220</v>
      </c>
      <c r="C11" s="1" t="s">
        <v>28</v>
      </c>
      <c r="D11" s="10" t="s">
        <v>220</v>
      </c>
      <c r="E11" s="1" t="s">
        <v>28</v>
      </c>
      <c r="F11" s="10" t="s">
        <v>202</v>
      </c>
      <c r="G11" s="10" t="s">
        <v>152</v>
      </c>
      <c r="H11" s="10" t="s">
        <v>1</v>
      </c>
      <c r="I11" s="127" t="str">
        <f t="shared" si="0"/>
        <v>SITE-BAT-NIV-ZONE-METIER-PECS-XXX-PECS-XXX-PRI.ALL-TA</v>
      </c>
      <c r="J11" s="61" t="s">
        <v>240</v>
      </c>
      <c r="K11" s="130" t="str">
        <f>CONCATENATE("SITE-BAT-NIV-ZONE-METIER-",B11,"-",C11," - ",J11)</f>
        <v>SITE-BAT-NIV-ZONE-METIER-PECS-XXX - Alarmes Température départ primaire</v>
      </c>
      <c r="L11" s="19" t="s">
        <v>18</v>
      </c>
      <c r="M11" s="20">
        <v>1</v>
      </c>
      <c r="N11" s="20" t="s">
        <v>23</v>
      </c>
      <c r="O11" s="64"/>
      <c r="P11" s="64"/>
      <c r="Q11" s="175"/>
    </row>
    <row r="12" spans="1:17" s="3" customFormat="1" x14ac:dyDescent="0.25">
      <c r="A12" s="3" t="s">
        <v>566</v>
      </c>
      <c r="B12" s="6" t="s">
        <v>220</v>
      </c>
      <c r="C12" s="1" t="s">
        <v>28</v>
      </c>
      <c r="D12" s="10" t="s">
        <v>220</v>
      </c>
      <c r="E12" s="1" t="s">
        <v>28</v>
      </c>
      <c r="F12" s="10" t="s">
        <v>163</v>
      </c>
      <c r="G12" s="10" t="s">
        <v>152</v>
      </c>
      <c r="H12" s="10" t="s">
        <v>1</v>
      </c>
      <c r="I12" s="127" t="str">
        <f t="shared" si="0"/>
        <v>SITE-BAT-NIV-ZONE-METIER-PECS-XXX-PECS-XXX-SEC.ALL-TA</v>
      </c>
      <c r="J12" s="61" t="s">
        <v>241</v>
      </c>
      <c r="K12" s="130" t="str">
        <f t="shared" si="1"/>
        <v>SITE-BAT-NIV-ZONE-CVC-PECS-XXX - Alarmes Température départ ECS</v>
      </c>
      <c r="L12" s="19" t="s">
        <v>18</v>
      </c>
      <c r="M12" s="20">
        <v>1</v>
      </c>
      <c r="N12" s="20" t="s">
        <v>23</v>
      </c>
      <c r="O12" s="64"/>
      <c r="P12" s="64"/>
      <c r="Q12" s="175"/>
    </row>
    <row r="13" spans="1:17" s="3" customFormat="1" x14ac:dyDescent="0.25">
      <c r="A13" s="3" t="s">
        <v>566</v>
      </c>
      <c r="B13" s="6" t="s">
        <v>220</v>
      </c>
      <c r="C13" s="1" t="s">
        <v>28</v>
      </c>
      <c r="D13" s="10" t="s">
        <v>220</v>
      </c>
      <c r="E13" s="1" t="s">
        <v>28</v>
      </c>
      <c r="F13" s="10" t="s">
        <v>163</v>
      </c>
      <c r="G13" s="10" t="s">
        <v>153</v>
      </c>
      <c r="H13" s="10" t="s">
        <v>1</v>
      </c>
      <c r="I13" s="127" t="str">
        <f t="shared" si="0"/>
        <v>SITE-BAT-NIV-ZONE-METIER-PECS-XXX-PECS-XXX-SEC.RET-TA</v>
      </c>
      <c r="J13" s="61" t="s">
        <v>242</v>
      </c>
      <c r="K13" s="130" t="str">
        <f t="shared" si="1"/>
        <v>SITE-BAT-NIV-ZONE-CVC-PECS-XXX - Alarmes Température retour ECS</v>
      </c>
      <c r="L13" s="19" t="s">
        <v>18</v>
      </c>
      <c r="M13" s="20">
        <v>1</v>
      </c>
      <c r="N13" s="20" t="s">
        <v>23</v>
      </c>
      <c r="O13" s="64"/>
      <c r="P13" s="64"/>
      <c r="Q13" s="175"/>
    </row>
    <row r="14" spans="1:17" s="3" customFormat="1" x14ac:dyDescent="0.25">
      <c r="A14" s="3" t="s">
        <v>566</v>
      </c>
      <c r="B14" s="6" t="s">
        <v>220</v>
      </c>
      <c r="C14" s="1" t="s">
        <v>28</v>
      </c>
      <c r="D14" s="10" t="s">
        <v>368</v>
      </c>
      <c r="E14" s="79" t="s">
        <v>2</v>
      </c>
      <c r="F14" s="10" t="s">
        <v>111</v>
      </c>
      <c r="G14" s="10"/>
      <c r="H14" s="10" t="s">
        <v>1</v>
      </c>
      <c r="I14" s="127" t="str">
        <f t="shared" si="0"/>
        <v>SITE-BAT-NIV-ZONE-METIER-PECS-XXX-STOP-001-EC-TA</v>
      </c>
      <c r="J14" s="61" t="s">
        <v>243</v>
      </c>
      <c r="K14" s="130" t="str">
        <f t="shared" si="1"/>
        <v>SITE-BAT-NIV-ZONE-CVC-PECS-XXX - Alarmes Température ballon eau chaude</v>
      </c>
      <c r="L14" s="19" t="s">
        <v>18</v>
      </c>
      <c r="M14" s="20">
        <v>1</v>
      </c>
      <c r="N14" s="20" t="s">
        <v>23</v>
      </c>
      <c r="O14" s="64"/>
      <c r="P14" s="64"/>
      <c r="Q14" s="175"/>
    </row>
    <row r="15" spans="1:17" s="3" customFormat="1" x14ac:dyDescent="0.25">
      <c r="A15" s="3" t="s">
        <v>566</v>
      </c>
      <c r="B15" s="6" t="s">
        <v>220</v>
      </c>
      <c r="C15" s="1" t="s">
        <v>28</v>
      </c>
      <c r="D15" s="10" t="s">
        <v>220</v>
      </c>
      <c r="E15" s="1" t="s">
        <v>28</v>
      </c>
      <c r="F15" s="10" t="s">
        <v>221</v>
      </c>
      <c r="G15" s="10" t="s">
        <v>153</v>
      </c>
      <c r="H15" s="10" t="s">
        <v>1</v>
      </c>
      <c r="I15" s="127" t="str">
        <f t="shared" si="0"/>
        <v>SITE-BAT-NIV-ZONE-METIER-PECS-XXX-PECS-XXX-BOU.RET-TA</v>
      </c>
      <c r="J15" s="61" t="s">
        <v>244</v>
      </c>
      <c r="K15" s="130" t="str">
        <f t="shared" si="1"/>
        <v>SITE-BAT-NIV-ZONE-CVC-PECS-XXX - Alarmes Température retour boucle</v>
      </c>
      <c r="L15" s="19" t="s">
        <v>18</v>
      </c>
      <c r="M15" s="20">
        <v>1</v>
      </c>
      <c r="N15" s="20" t="s">
        <v>23</v>
      </c>
      <c r="O15" s="64"/>
      <c r="P15" s="64"/>
      <c r="Q15" s="175"/>
    </row>
    <row r="16" spans="1:17" s="3" customFormat="1" x14ac:dyDescent="0.25">
      <c r="A16" s="3" t="s">
        <v>566</v>
      </c>
      <c r="B16" s="6" t="s">
        <v>220</v>
      </c>
      <c r="C16" s="1" t="s">
        <v>28</v>
      </c>
      <c r="D16" s="10" t="s">
        <v>220</v>
      </c>
      <c r="E16" s="1" t="s">
        <v>28</v>
      </c>
      <c r="F16" s="10" t="s">
        <v>202</v>
      </c>
      <c r="G16" s="10" t="s">
        <v>153</v>
      </c>
      <c r="H16" s="10" t="s">
        <v>1</v>
      </c>
      <c r="I16" s="127" t="str">
        <f t="shared" si="0"/>
        <v>SITE-BAT-NIV-ZONE-METIER-PECS-XXX-PECS-XXX-PRI.RET-TA</v>
      </c>
      <c r="J16" s="61" t="s">
        <v>245</v>
      </c>
      <c r="K16" s="130" t="str">
        <f>CONCATENATE("SITE-BAT-NIV-ZONE-METIER-",B16,"-",C16," - ",J16)</f>
        <v>SITE-BAT-NIV-ZONE-METIER-PECS-XXX - Alarmes Température retour primaire</v>
      </c>
      <c r="L16" s="19" t="s">
        <v>18</v>
      </c>
      <c r="M16" s="20">
        <v>1</v>
      </c>
      <c r="N16" s="20" t="s">
        <v>23</v>
      </c>
      <c r="O16" s="64"/>
      <c r="P16" s="64"/>
      <c r="Q16" s="175"/>
    </row>
    <row r="17" spans="1:17" s="3" customFormat="1" x14ac:dyDescent="0.25">
      <c r="A17" s="3" t="s">
        <v>566</v>
      </c>
      <c r="B17" s="6" t="s">
        <v>220</v>
      </c>
      <c r="C17" s="1" t="s">
        <v>28</v>
      </c>
      <c r="D17" s="10" t="s">
        <v>368</v>
      </c>
      <c r="E17" s="79" t="s">
        <v>2</v>
      </c>
      <c r="F17" s="10" t="s">
        <v>187</v>
      </c>
      <c r="G17" s="10"/>
      <c r="H17" s="10" t="s">
        <v>1</v>
      </c>
      <c r="I17" s="127" t="str">
        <f t="shared" si="0"/>
        <v>SITE-BAT-NIV-ZONE-METIER-PECS-XXX-STOP-001-TEMP-TA</v>
      </c>
      <c r="J17" s="61" t="s">
        <v>246</v>
      </c>
      <c r="K17" s="130" t="str">
        <f t="shared" si="1"/>
        <v>SITE-BAT-NIV-ZONE-CVC-PECS-XXX - Alarmes Température ballon</v>
      </c>
      <c r="L17" s="19" t="s">
        <v>18</v>
      </c>
      <c r="M17" s="20">
        <v>1</v>
      </c>
      <c r="N17" s="20" t="s">
        <v>23</v>
      </c>
      <c r="O17" s="64"/>
      <c r="P17" s="64"/>
      <c r="Q17" s="175"/>
    </row>
    <row r="18" spans="1:17" s="3" customFormat="1" x14ac:dyDescent="0.25">
      <c r="A18" s="3" t="s">
        <v>566</v>
      </c>
      <c r="B18" s="6" t="s">
        <v>220</v>
      </c>
      <c r="C18" s="1" t="s">
        <v>28</v>
      </c>
      <c r="D18" s="10" t="s">
        <v>222</v>
      </c>
      <c r="E18" s="79" t="s">
        <v>2</v>
      </c>
      <c r="F18" s="10" t="s">
        <v>79</v>
      </c>
      <c r="G18" s="10"/>
      <c r="H18" s="10" t="s">
        <v>5</v>
      </c>
      <c r="I18" s="127" t="str">
        <f t="shared" si="0"/>
        <v>SITE-BAT-NIV-ZONE-METIER-PECS-XXX-CHOC-001-RM-TS</v>
      </c>
      <c r="J18" s="61" t="s">
        <v>247</v>
      </c>
      <c r="K18" s="130" t="str">
        <f t="shared" si="1"/>
        <v>SITE-BAT-NIV-ZONE-CVC-PECS-XXX - Clé choc thermique actif</v>
      </c>
      <c r="L18" s="10"/>
      <c r="M18" s="10"/>
      <c r="N18" s="20" t="s">
        <v>85</v>
      </c>
      <c r="O18" s="64"/>
      <c r="P18" s="64"/>
      <c r="Q18" s="175"/>
    </row>
    <row r="19" spans="1:17" s="3" customFormat="1" x14ac:dyDescent="0.25">
      <c r="A19" s="3" t="s">
        <v>566</v>
      </c>
      <c r="B19" s="6" t="s">
        <v>220</v>
      </c>
      <c r="C19" s="1" t="s">
        <v>28</v>
      </c>
      <c r="D19" s="10" t="s">
        <v>167</v>
      </c>
      <c r="E19" s="79" t="s">
        <v>2</v>
      </c>
      <c r="F19" s="10" t="s">
        <v>202</v>
      </c>
      <c r="G19" s="10"/>
      <c r="H19" s="10" t="s">
        <v>5</v>
      </c>
      <c r="I19" s="127" t="str">
        <f t="shared" si="0"/>
        <v>SITE-BAT-NIV-ZONE-METIER-PECS-XXX-PMPEC-001-PRI-TS</v>
      </c>
      <c r="J19" s="61" t="s">
        <v>248</v>
      </c>
      <c r="K19" s="130" t="str">
        <f>CONCATENATE("SITE-BAT-NIV-ZONE-METIER-",B19,"-",C19," - ",J19)</f>
        <v>SITE-BAT-NIV-ZONE-METIER-PECS-XXX - Etat de la commande Pompe 1 primaire</v>
      </c>
      <c r="L19" s="10"/>
      <c r="M19" s="10"/>
      <c r="N19" s="20" t="s">
        <v>85</v>
      </c>
      <c r="O19" s="64"/>
      <c r="P19" s="64"/>
      <c r="Q19" s="175"/>
    </row>
    <row r="20" spans="1:17" s="3" customFormat="1" x14ac:dyDescent="0.25">
      <c r="A20" s="3" t="s">
        <v>566</v>
      </c>
      <c r="B20" s="6" t="s">
        <v>220</v>
      </c>
      <c r="C20" s="1" t="s">
        <v>28</v>
      </c>
      <c r="D20" s="10" t="s">
        <v>167</v>
      </c>
      <c r="E20" s="79" t="s">
        <v>3</v>
      </c>
      <c r="F20" s="10" t="s">
        <v>202</v>
      </c>
      <c r="G20" s="10"/>
      <c r="H20" s="10" t="s">
        <v>5</v>
      </c>
      <c r="I20" s="127" t="str">
        <f t="shared" si="0"/>
        <v>SITE-BAT-NIV-ZONE-METIER-PECS-XXX-PMPEC-002-PRI-TS</v>
      </c>
      <c r="J20" s="61" t="s">
        <v>249</v>
      </c>
      <c r="K20" s="130" t="str">
        <f>CONCATENATE("SITE-BAT-NIV-ZONE-METIER-",B20,"-",C20," - ",J20)</f>
        <v>SITE-BAT-NIV-ZONE-METIER-PECS-XXX - Etat de la commande Pompe 2 primaire</v>
      </c>
      <c r="L20" s="10"/>
      <c r="M20" s="10"/>
      <c r="N20" s="20" t="s">
        <v>85</v>
      </c>
      <c r="O20" s="64"/>
      <c r="P20" s="64"/>
      <c r="Q20" s="175"/>
    </row>
    <row r="21" spans="1:17" s="3" customFormat="1" x14ac:dyDescent="0.25">
      <c r="A21" s="3" t="s">
        <v>566</v>
      </c>
      <c r="B21" s="6" t="s">
        <v>220</v>
      </c>
      <c r="C21" s="1" t="s">
        <v>28</v>
      </c>
      <c r="D21" s="10" t="s">
        <v>167</v>
      </c>
      <c r="E21" s="79" t="s">
        <v>2</v>
      </c>
      <c r="F21" s="10" t="s">
        <v>163</v>
      </c>
      <c r="G21" s="10"/>
      <c r="H21" s="10" t="s">
        <v>5</v>
      </c>
      <c r="I21" s="127" t="str">
        <f t="shared" si="0"/>
        <v>SITE-BAT-NIV-ZONE-METIER-PECS-XXX-PMPEC-001-SEC-TS</v>
      </c>
      <c r="J21" s="61" t="s">
        <v>250</v>
      </c>
      <c r="K21" s="130" t="str">
        <f t="shared" si="1"/>
        <v>SITE-BAT-NIV-ZONE-CVC-PECS-XXX - Etat de la commande Pompe 1 secondaire</v>
      </c>
      <c r="L21" s="10"/>
      <c r="M21" s="10"/>
      <c r="N21" s="20" t="s">
        <v>85</v>
      </c>
      <c r="O21" s="64"/>
      <c r="P21" s="64"/>
      <c r="Q21" s="175"/>
    </row>
    <row r="22" spans="1:17" s="3" customFormat="1" x14ac:dyDescent="0.25">
      <c r="A22" s="3" t="s">
        <v>566</v>
      </c>
      <c r="B22" s="6" t="s">
        <v>220</v>
      </c>
      <c r="C22" s="1" t="s">
        <v>28</v>
      </c>
      <c r="D22" s="10" t="s">
        <v>220</v>
      </c>
      <c r="E22" s="1" t="s">
        <v>28</v>
      </c>
      <c r="F22" s="10" t="s">
        <v>202</v>
      </c>
      <c r="G22" s="10" t="s">
        <v>152</v>
      </c>
      <c r="H22" s="10" t="s">
        <v>82</v>
      </c>
      <c r="I22" s="127" t="str">
        <f t="shared" si="0"/>
        <v>SITE-BAT-NIV-ZONE-METIER-PECS-XXX-PECS-XXX-PRI.ALL-TM</v>
      </c>
      <c r="J22" s="61" t="s">
        <v>251</v>
      </c>
      <c r="K22" s="130" t="str">
        <f>CONCATENATE("SITE-BAT-NIV-ZONE-METIER-",B22,"-",C22," - ",J22)</f>
        <v>SITE-BAT-NIV-ZONE-METIER-PECS-XXX - Température départ primaire</v>
      </c>
      <c r="L22" s="10"/>
      <c r="M22" s="10"/>
      <c r="N22" s="10"/>
      <c r="O22" s="6">
        <v>0.4</v>
      </c>
      <c r="P22" s="6" t="s">
        <v>84</v>
      </c>
      <c r="Q22" s="175"/>
    </row>
    <row r="23" spans="1:17" s="3" customFormat="1" x14ac:dyDescent="0.25">
      <c r="A23" s="3" t="s">
        <v>566</v>
      </c>
      <c r="B23" s="6" t="s">
        <v>220</v>
      </c>
      <c r="C23" s="1" t="s">
        <v>28</v>
      </c>
      <c r="D23" s="10" t="s">
        <v>220</v>
      </c>
      <c r="E23" s="1" t="s">
        <v>28</v>
      </c>
      <c r="F23" s="10" t="s">
        <v>163</v>
      </c>
      <c r="G23" s="10" t="s">
        <v>152</v>
      </c>
      <c r="H23" s="10" t="s">
        <v>82</v>
      </c>
      <c r="I23" s="127" t="str">
        <f t="shared" si="0"/>
        <v>SITE-BAT-NIV-ZONE-METIER-PECS-XXX-PECS-XXX-SEC.ALL-TM</v>
      </c>
      <c r="J23" s="61" t="s">
        <v>252</v>
      </c>
      <c r="K23" s="130" t="str">
        <f t="shared" si="1"/>
        <v>SITE-BAT-NIV-ZONE-CVC-PECS-XXX - Température départ ECS</v>
      </c>
      <c r="L23" s="10"/>
      <c r="M23" s="10"/>
      <c r="N23" s="10"/>
      <c r="O23" s="6">
        <v>0.4</v>
      </c>
      <c r="P23" s="6" t="s">
        <v>84</v>
      </c>
      <c r="Q23" s="175"/>
    </row>
    <row r="24" spans="1:17" s="3" customFormat="1" x14ac:dyDescent="0.25">
      <c r="A24" s="3" t="s">
        <v>566</v>
      </c>
      <c r="B24" s="6" t="s">
        <v>220</v>
      </c>
      <c r="C24" s="1" t="s">
        <v>28</v>
      </c>
      <c r="D24" s="10" t="s">
        <v>220</v>
      </c>
      <c r="E24" s="1" t="s">
        <v>28</v>
      </c>
      <c r="F24" s="10" t="s">
        <v>163</v>
      </c>
      <c r="G24" s="10" t="s">
        <v>153</v>
      </c>
      <c r="H24" s="10" t="s">
        <v>82</v>
      </c>
      <c r="I24" s="127" t="str">
        <f t="shared" si="0"/>
        <v>SITE-BAT-NIV-ZONE-METIER-PECS-XXX-PECS-XXX-SEC.RET-TM</v>
      </c>
      <c r="J24" s="61" t="s">
        <v>253</v>
      </c>
      <c r="K24" s="130" t="str">
        <f t="shared" si="1"/>
        <v>SITE-BAT-NIV-ZONE-CVC-PECS-XXX - Température retour ECS</v>
      </c>
      <c r="L24" s="10"/>
      <c r="M24" s="10"/>
      <c r="N24" s="10"/>
      <c r="O24" s="6">
        <v>0.4</v>
      </c>
      <c r="P24" s="6" t="s">
        <v>84</v>
      </c>
      <c r="Q24" s="175"/>
    </row>
    <row r="25" spans="1:17" s="3" customFormat="1" x14ac:dyDescent="0.25">
      <c r="A25" s="3" t="s">
        <v>566</v>
      </c>
      <c r="B25" s="6" t="s">
        <v>220</v>
      </c>
      <c r="C25" s="1" t="s">
        <v>28</v>
      </c>
      <c r="D25" s="10" t="s">
        <v>368</v>
      </c>
      <c r="E25" s="79" t="s">
        <v>2</v>
      </c>
      <c r="F25" s="10" t="s">
        <v>111</v>
      </c>
      <c r="G25" s="10"/>
      <c r="H25" s="10" t="s">
        <v>82</v>
      </c>
      <c r="I25" s="127" t="str">
        <f t="shared" si="0"/>
        <v>SITE-BAT-NIV-ZONE-METIER-PECS-XXX-STOP-001-EC-TM</v>
      </c>
      <c r="J25" s="61" t="s">
        <v>254</v>
      </c>
      <c r="K25" s="130" t="str">
        <f t="shared" si="1"/>
        <v>SITE-BAT-NIV-ZONE-CVC-PECS-XXX - Température ballon EC</v>
      </c>
      <c r="L25" s="10"/>
      <c r="M25" s="10"/>
      <c r="N25" s="10"/>
      <c r="O25" s="6">
        <v>0.4</v>
      </c>
      <c r="P25" s="6" t="s">
        <v>84</v>
      </c>
      <c r="Q25" s="175"/>
    </row>
    <row r="26" spans="1:17" s="3" customFormat="1" x14ac:dyDescent="0.25">
      <c r="A26" s="3" t="s">
        <v>566</v>
      </c>
      <c r="B26" s="6" t="s">
        <v>220</v>
      </c>
      <c r="C26" s="1" t="s">
        <v>28</v>
      </c>
      <c r="D26" s="10" t="s">
        <v>220</v>
      </c>
      <c r="E26" s="1" t="s">
        <v>28</v>
      </c>
      <c r="F26" s="10" t="s">
        <v>221</v>
      </c>
      <c r="G26" s="10" t="s">
        <v>153</v>
      </c>
      <c r="H26" s="10" t="s">
        <v>82</v>
      </c>
      <c r="I26" s="127" t="str">
        <f t="shared" si="0"/>
        <v>SITE-BAT-NIV-ZONE-METIER-PECS-XXX-PECS-XXX-BOU.RET-TM</v>
      </c>
      <c r="J26" s="61" t="s">
        <v>255</v>
      </c>
      <c r="K26" s="130" t="str">
        <f t="shared" si="1"/>
        <v>SITE-BAT-NIV-ZONE-CVC-PECS-XXX - Température retour boucle</v>
      </c>
      <c r="L26" s="10"/>
      <c r="M26" s="10"/>
      <c r="N26" s="10"/>
      <c r="O26" s="6">
        <v>0.4</v>
      </c>
      <c r="P26" s="6" t="s">
        <v>84</v>
      </c>
      <c r="Q26" s="175"/>
    </row>
    <row r="27" spans="1:17" s="3" customFormat="1" x14ac:dyDescent="0.25">
      <c r="A27" s="3" t="s">
        <v>566</v>
      </c>
      <c r="B27" s="6" t="s">
        <v>220</v>
      </c>
      <c r="C27" s="1" t="s">
        <v>28</v>
      </c>
      <c r="D27" s="10" t="s">
        <v>220</v>
      </c>
      <c r="E27" s="1" t="s">
        <v>28</v>
      </c>
      <c r="F27" s="10" t="s">
        <v>202</v>
      </c>
      <c r="G27" s="10" t="s">
        <v>153</v>
      </c>
      <c r="H27" s="10" t="s">
        <v>82</v>
      </c>
      <c r="I27" s="127" t="str">
        <f t="shared" si="0"/>
        <v>SITE-BAT-NIV-ZONE-METIER-PECS-XXX-PECS-XXX-PRI.RET-TM</v>
      </c>
      <c r="J27" s="61" t="s">
        <v>256</v>
      </c>
      <c r="K27" s="130" t="str">
        <f>CONCATENATE("SITE-BAT-NIV-ZONE-METIER-",B27,"-",C27," - ",J27)</f>
        <v>SITE-BAT-NIV-ZONE-METIER-PECS-XXX - Température retour primaire</v>
      </c>
      <c r="L27" s="10"/>
      <c r="M27" s="10"/>
      <c r="N27" s="10"/>
      <c r="O27" s="6">
        <v>0.4</v>
      </c>
      <c r="P27" s="6" t="s">
        <v>84</v>
      </c>
      <c r="Q27" s="175"/>
    </row>
    <row r="28" spans="1:17" s="3" customFormat="1" x14ac:dyDescent="0.25">
      <c r="A28" s="3" t="s">
        <v>566</v>
      </c>
      <c r="B28" s="6" t="s">
        <v>220</v>
      </c>
      <c r="C28" s="1" t="s">
        <v>28</v>
      </c>
      <c r="D28" s="10" t="s">
        <v>220</v>
      </c>
      <c r="E28" s="1" t="s">
        <v>28</v>
      </c>
      <c r="F28" s="10" t="s">
        <v>175</v>
      </c>
      <c r="G28" s="10"/>
      <c r="H28" s="10" t="s">
        <v>82</v>
      </c>
      <c r="I28" s="127" t="str">
        <f t="shared" si="0"/>
        <v>SITE-BAT-NIV-ZONE-METIER-PECS-XXX-PECS-XXX-CONS-TM</v>
      </c>
      <c r="J28" s="61" t="s">
        <v>257</v>
      </c>
      <c r="K28" s="130" t="str">
        <f t="shared" si="1"/>
        <v>SITE-BAT-NIV-ZONE-CVC-PECS-XXX - Lecture Consigne ECS</v>
      </c>
      <c r="L28" s="10"/>
      <c r="M28" s="10"/>
      <c r="N28" s="10"/>
      <c r="O28" s="6">
        <v>0.4</v>
      </c>
      <c r="P28" s="6" t="s">
        <v>84</v>
      </c>
      <c r="Q28" s="175"/>
    </row>
    <row r="29" spans="1:17" s="3" customFormat="1" x14ac:dyDescent="0.25">
      <c r="A29" s="3" t="s">
        <v>566</v>
      </c>
      <c r="B29" s="6" t="s">
        <v>220</v>
      </c>
      <c r="C29" s="1" t="s">
        <v>28</v>
      </c>
      <c r="D29" s="10" t="s">
        <v>220</v>
      </c>
      <c r="E29" s="1" t="s">
        <v>28</v>
      </c>
      <c r="F29" s="10" t="s">
        <v>223</v>
      </c>
      <c r="G29" s="10"/>
      <c r="H29" s="10" t="s">
        <v>82</v>
      </c>
      <c r="I29" s="127" t="str">
        <f t="shared" si="0"/>
        <v>SITE-BAT-NIV-ZONE-METIER-PECS-XXX-PECS-XXX-LIM-TM</v>
      </c>
      <c r="J29" s="61" t="s">
        <v>258</v>
      </c>
      <c r="K29" s="130" t="str">
        <f t="shared" si="1"/>
        <v>SITE-BAT-NIV-ZONE-CVC-PECS-XXX - Lecture Consigne limite haute</v>
      </c>
      <c r="L29" s="10"/>
      <c r="M29" s="10"/>
      <c r="N29" s="10"/>
      <c r="O29" s="6">
        <v>0.4</v>
      </c>
      <c r="P29" s="6" t="s">
        <v>84</v>
      </c>
      <c r="Q29" s="175"/>
    </row>
    <row r="30" spans="1:17" s="3" customFormat="1" x14ac:dyDescent="0.25">
      <c r="A30" s="3" t="s">
        <v>566</v>
      </c>
      <c r="B30" s="6" t="s">
        <v>220</v>
      </c>
      <c r="C30" s="1" t="s">
        <v>28</v>
      </c>
      <c r="D30" s="10" t="s">
        <v>222</v>
      </c>
      <c r="E30" s="79" t="s">
        <v>2</v>
      </c>
      <c r="F30" s="10" t="s">
        <v>175</v>
      </c>
      <c r="G30" s="10"/>
      <c r="H30" s="10" t="s">
        <v>82</v>
      </c>
      <c r="I30" s="127" t="str">
        <f t="shared" si="0"/>
        <v>SITE-BAT-NIV-ZONE-METIER-PECS-XXX-CHOC-001-CONS-TM</v>
      </c>
      <c r="J30" s="61" t="s">
        <v>259</v>
      </c>
      <c r="K30" s="130" t="str">
        <f t="shared" si="1"/>
        <v>SITE-BAT-NIV-ZONE-CVC-PECS-XXX - Lecture Consigne Choc Thermique</v>
      </c>
      <c r="L30" s="10"/>
      <c r="M30" s="10"/>
      <c r="N30" s="10"/>
      <c r="O30" s="6">
        <v>0.4</v>
      </c>
      <c r="P30" s="6" t="s">
        <v>84</v>
      </c>
      <c r="Q30" s="175"/>
    </row>
    <row r="31" spans="1:17" s="3" customFormat="1" x14ac:dyDescent="0.25">
      <c r="A31" s="3" t="s">
        <v>566</v>
      </c>
      <c r="B31" s="6" t="s">
        <v>220</v>
      </c>
      <c r="C31" s="1" t="s">
        <v>28</v>
      </c>
      <c r="D31" s="10" t="s">
        <v>222</v>
      </c>
      <c r="E31" s="79" t="s">
        <v>2</v>
      </c>
      <c r="F31" s="10" t="s">
        <v>223</v>
      </c>
      <c r="G31" s="10"/>
      <c r="H31" s="10" t="s">
        <v>82</v>
      </c>
      <c r="I31" s="127" t="str">
        <f t="shared" si="0"/>
        <v>SITE-BAT-NIV-ZONE-METIER-PECS-XXX-CHOC-001-LIM-TM</v>
      </c>
      <c r="J31" s="61" t="s">
        <v>260</v>
      </c>
      <c r="K31" s="130" t="str">
        <f t="shared" si="1"/>
        <v>SITE-BAT-NIV-ZONE-CVC-PECS-XXX - Lecture Consigne limite haute Choc Thermique</v>
      </c>
      <c r="L31" s="10"/>
      <c r="M31" s="10"/>
      <c r="N31" s="10"/>
      <c r="O31" s="6">
        <v>0.4</v>
      </c>
      <c r="P31" s="6" t="s">
        <v>84</v>
      </c>
      <c r="Q31" s="175"/>
    </row>
    <row r="32" spans="1:17" s="3" customFormat="1" x14ac:dyDescent="0.25">
      <c r="A32" s="3" t="s">
        <v>566</v>
      </c>
      <c r="B32" s="6" t="s">
        <v>220</v>
      </c>
      <c r="C32" s="1" t="s">
        <v>28</v>
      </c>
      <c r="D32" s="10" t="s">
        <v>222</v>
      </c>
      <c r="E32" s="79" t="s">
        <v>2</v>
      </c>
      <c r="F32" s="10" t="s">
        <v>6</v>
      </c>
      <c r="G32" s="10"/>
      <c r="H32" s="10" t="s">
        <v>82</v>
      </c>
      <c r="I32" s="127" t="str">
        <f t="shared" si="0"/>
        <v>SITE-BAT-NIV-ZONE-METIER-PECS-XXX-CHOC-001-TEMPS-TM</v>
      </c>
      <c r="J32" s="61" t="s">
        <v>224</v>
      </c>
      <c r="K32" s="130" t="str">
        <f t="shared" si="1"/>
        <v>SITE-BAT-NIV-ZONE-CVC-PECS-XXX - Lecture temps maxi Choc Thermique</v>
      </c>
      <c r="L32" s="10"/>
      <c r="M32" s="10"/>
      <c r="N32" s="10"/>
      <c r="O32" s="6">
        <v>0.4</v>
      </c>
      <c r="P32" s="6" t="s">
        <v>84</v>
      </c>
      <c r="Q32" s="175"/>
    </row>
    <row r="33" spans="1:17" s="3" customFormat="1" x14ac:dyDescent="0.25">
      <c r="A33" s="3" t="s">
        <v>566</v>
      </c>
      <c r="B33" s="6" t="s">
        <v>220</v>
      </c>
      <c r="C33" s="1" t="s">
        <v>28</v>
      </c>
      <c r="D33" s="10" t="s">
        <v>220</v>
      </c>
      <c r="E33" s="1" t="s">
        <v>28</v>
      </c>
      <c r="F33" s="10" t="s">
        <v>175</v>
      </c>
      <c r="G33" s="10" t="s">
        <v>225</v>
      </c>
      <c r="H33" s="10" t="s">
        <v>82</v>
      </c>
      <c r="I33" s="127" t="str">
        <f t="shared" si="0"/>
        <v>SITE-BAT-NIV-ZONE-METIER-PECS-XXX-PECS-XXX-CONS.CALC-TM</v>
      </c>
      <c r="J33" s="61" t="s">
        <v>261</v>
      </c>
      <c r="K33" s="130" t="str">
        <f t="shared" si="1"/>
        <v>SITE-BAT-NIV-ZONE-CVC-PECS-XXX - Lecture consigne régulation</v>
      </c>
      <c r="L33" s="10"/>
      <c r="M33" s="10"/>
      <c r="N33" s="10"/>
      <c r="O33" s="6">
        <v>0.4</v>
      </c>
      <c r="P33" s="6" t="s">
        <v>84</v>
      </c>
      <c r="Q33" s="175"/>
    </row>
    <row r="34" spans="1:17" s="3" customFormat="1" x14ac:dyDescent="0.25">
      <c r="A34" s="3" t="s">
        <v>566</v>
      </c>
      <c r="B34" s="6" t="s">
        <v>220</v>
      </c>
      <c r="C34" s="1" t="s">
        <v>28</v>
      </c>
      <c r="D34" s="10" t="s">
        <v>167</v>
      </c>
      <c r="E34" s="79" t="s">
        <v>2</v>
      </c>
      <c r="F34" s="10" t="s">
        <v>226</v>
      </c>
      <c r="G34" s="10"/>
      <c r="H34" s="10" t="s">
        <v>82</v>
      </c>
      <c r="I34" s="127" t="str">
        <f t="shared" si="0"/>
        <v>SITE-BAT-NIV-ZONE-METIER-PECS-XXX-PMPEC-001-VIT-TM</v>
      </c>
      <c r="J34" s="61" t="s">
        <v>262</v>
      </c>
      <c r="K34" s="130" t="str">
        <f t="shared" si="1"/>
        <v>SITE-BAT-NIV-ZONE-CVC-PECS-XXX - Lecture % signal variateur</v>
      </c>
      <c r="L34" s="10"/>
      <c r="M34" s="10"/>
      <c r="N34" s="10"/>
      <c r="O34" s="6">
        <v>5</v>
      </c>
      <c r="P34" s="6" t="s">
        <v>26</v>
      </c>
      <c r="Q34" s="175"/>
    </row>
    <row r="35" spans="1:17" s="3" customFormat="1" x14ac:dyDescent="0.25">
      <c r="A35" s="3" t="s">
        <v>566</v>
      </c>
      <c r="B35" s="6" t="s">
        <v>220</v>
      </c>
      <c r="C35" s="1" t="s">
        <v>28</v>
      </c>
      <c r="D35" s="10" t="s">
        <v>179</v>
      </c>
      <c r="E35" s="79" t="s">
        <v>2</v>
      </c>
      <c r="F35" s="10" t="s">
        <v>175</v>
      </c>
      <c r="G35" s="10"/>
      <c r="H35" s="10" t="s">
        <v>82</v>
      </c>
      <c r="I35" s="127" t="str">
        <f t="shared" si="0"/>
        <v>SITE-BAT-NIV-ZONE-METIER-PECS-XXX-V3V-001-CONS-TM</v>
      </c>
      <c r="J35" s="61" t="s">
        <v>263</v>
      </c>
      <c r="K35" s="130" t="str">
        <f t="shared" si="1"/>
        <v>SITE-BAT-NIV-ZONE-CVC-PECS-XXX - Lecture % signal vanne</v>
      </c>
      <c r="L35" s="10"/>
      <c r="M35" s="10"/>
      <c r="N35" s="10"/>
      <c r="O35" s="6">
        <v>5</v>
      </c>
      <c r="P35" s="6" t="s">
        <v>26</v>
      </c>
      <c r="Q35" s="175"/>
    </row>
    <row r="36" spans="1:17" s="3" customFormat="1" x14ac:dyDescent="0.25">
      <c r="A36" s="3" t="s">
        <v>566</v>
      </c>
      <c r="B36" s="6" t="s">
        <v>220</v>
      </c>
      <c r="C36" s="1" t="s">
        <v>28</v>
      </c>
      <c r="D36" s="10" t="s">
        <v>220</v>
      </c>
      <c r="E36" s="1" t="s">
        <v>28</v>
      </c>
      <c r="F36" s="10" t="s">
        <v>0</v>
      </c>
      <c r="G36" s="10"/>
      <c r="H36" s="10" t="s">
        <v>1</v>
      </c>
      <c r="I36" s="127" t="str">
        <f t="shared" si="0"/>
        <v>SITE-BAT-NIV-ZONE-METIER-PECS-XXX-PECS-XXX-SYN-TA</v>
      </c>
      <c r="J36" s="61" t="s">
        <v>369</v>
      </c>
      <c r="K36" s="130" t="str">
        <f t="shared" si="1"/>
        <v>SITE-BAT-NIV-ZONE-CVC-PECS-XXX - Synthèse Défaut PECS</v>
      </c>
      <c r="L36" s="19" t="s">
        <v>18</v>
      </c>
      <c r="M36" s="20">
        <v>1</v>
      </c>
      <c r="N36" s="20" t="s">
        <v>23</v>
      </c>
      <c r="O36" s="64"/>
      <c r="P36" s="64"/>
      <c r="Q36" s="175"/>
    </row>
    <row r="37" spans="1:17" x14ac:dyDescent="0.25">
      <c r="A37" s="3" t="s">
        <v>568</v>
      </c>
      <c r="B37" s="167" t="s">
        <v>220</v>
      </c>
      <c r="C37" s="161" t="s">
        <v>28</v>
      </c>
      <c r="D37" s="167" t="s">
        <v>106</v>
      </c>
      <c r="E37" s="167" t="s">
        <v>2</v>
      </c>
      <c r="F37" s="167" t="s">
        <v>106</v>
      </c>
      <c r="G37" s="167"/>
      <c r="H37" s="167" t="s">
        <v>7</v>
      </c>
      <c r="I37" s="127" t="str">
        <f t="shared" si="0"/>
        <v>SITE-BAT-NIV-ZONE-METIER-PECS-XXX-CPT-001-CPT-TCP</v>
      </c>
      <c r="J37" s="61" t="s">
        <v>455</v>
      </c>
      <c r="K37" s="130" t="str">
        <f>CONCATENATE("SITE-BAT-NIV-ZONE-METIER-",B37,"-",C37," - ",J37)</f>
        <v>SITE-BAT-NIV-ZONE-METIER-PECS-XXX - Comptage volume (m3)</v>
      </c>
      <c r="L37" s="10"/>
      <c r="M37" s="77"/>
      <c r="N37" s="77"/>
      <c r="O37" s="78">
        <v>1</v>
      </c>
      <c r="P37" s="78" t="s">
        <v>359</v>
      </c>
      <c r="Q37" s="175" t="s">
        <v>551</v>
      </c>
    </row>
  </sheetData>
  <autoFilter ref="B5:P37"/>
  <mergeCells count="17">
    <mergeCell ref="F4:G4"/>
    <mergeCell ref="H4:H5"/>
    <mergeCell ref="M3:M5"/>
    <mergeCell ref="A3:A5"/>
    <mergeCell ref="Q3:Q4"/>
    <mergeCell ref="B3:B5"/>
    <mergeCell ref="D3:H3"/>
    <mergeCell ref="I3:I5"/>
    <mergeCell ref="J3:J5"/>
    <mergeCell ref="L3:L5"/>
    <mergeCell ref="K3:K5"/>
    <mergeCell ref="N3:N5"/>
    <mergeCell ref="O3:O5"/>
    <mergeCell ref="P3:P5"/>
    <mergeCell ref="C4:C5"/>
    <mergeCell ref="D4:D5"/>
    <mergeCell ref="E4:E5"/>
  </mergeCells>
  <conditionalFormatting sqref="I1:I2">
    <cfRule type="duplicateValues" dxfId="108" priority="13"/>
  </conditionalFormatting>
  <conditionalFormatting sqref="I3:I5">
    <cfRule type="duplicateValues" dxfId="107" priority="2"/>
  </conditionalFormatting>
  <conditionalFormatting sqref="I38:I1048576 I1:I2">
    <cfRule type="duplicateValues" dxfId="106" priority="37988"/>
  </conditionalFormatting>
  <conditionalFormatting sqref="J38:J1048576">
    <cfRule type="duplicateValues" dxfId="105" priority="37991"/>
  </conditionalFormatting>
  <conditionalFormatting sqref="K51:K1048576">
    <cfRule type="duplicateValues" dxfId="104" priority="4"/>
  </conditionalFormatting>
  <conditionalFormatting sqref="I6">
    <cfRule type="duplicateValues" dxfId="103" priority="1"/>
  </conditionalFormatting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3"/>
  <dimension ref="A1:Q57"/>
  <sheetViews>
    <sheetView zoomScale="70" zoomScaleNormal="70" workbookViewId="0">
      <selection activeCell="D12" sqref="D12"/>
    </sheetView>
  </sheetViews>
  <sheetFormatPr baseColWidth="10" defaultRowHeight="15" x14ac:dyDescent="0.25"/>
  <cols>
    <col min="1" max="1" width="5" style="3" customWidth="1"/>
    <col min="2" max="3" width="15" customWidth="1"/>
    <col min="5" max="5" width="14.7109375" customWidth="1"/>
    <col min="9" max="9" width="64.28515625" customWidth="1"/>
    <col min="10" max="10" width="61.5703125" customWidth="1"/>
    <col min="11" max="11" width="104" customWidth="1"/>
    <col min="12" max="12" width="16.7109375" style="11" customWidth="1"/>
    <col min="13" max="13" width="11.42578125" style="11"/>
    <col min="14" max="14" width="22.28515625" style="11" customWidth="1"/>
    <col min="15" max="15" width="13.140625" customWidth="1"/>
    <col min="17" max="17" width="20.85546875" customWidth="1"/>
  </cols>
  <sheetData>
    <row r="1" spans="1:17" s="3" customFormat="1" ht="26.25" x14ac:dyDescent="0.4">
      <c r="B1" s="5" t="s">
        <v>355</v>
      </c>
      <c r="D1" s="5"/>
      <c r="H1" s="5" t="s">
        <v>272</v>
      </c>
      <c r="L1" s="4"/>
      <c r="M1" s="4"/>
      <c r="N1" s="4"/>
      <c r="Q1"/>
    </row>
    <row r="2" spans="1:17" s="3" customFormat="1" x14ac:dyDescent="0.25">
      <c r="L2" s="4"/>
      <c r="M2" s="4"/>
      <c r="N2" s="4"/>
      <c r="Q2"/>
    </row>
    <row r="3" spans="1:17" s="3" customFormat="1" ht="28.5" customHeight="1" x14ac:dyDescent="0.2">
      <c r="A3" s="211" t="s">
        <v>565</v>
      </c>
      <c r="B3" s="216" t="s">
        <v>17</v>
      </c>
      <c r="C3" s="12" t="s">
        <v>12</v>
      </c>
      <c r="D3" s="219" t="s">
        <v>13</v>
      </c>
      <c r="E3" s="220"/>
      <c r="F3" s="220"/>
      <c r="G3" s="220"/>
      <c r="H3" s="221"/>
      <c r="I3" s="222" t="s">
        <v>482</v>
      </c>
      <c r="J3" s="224" t="s">
        <v>10</v>
      </c>
      <c r="K3" s="222" t="s">
        <v>483</v>
      </c>
      <c r="L3" s="210" t="s">
        <v>14</v>
      </c>
      <c r="M3" s="210" t="s">
        <v>19</v>
      </c>
      <c r="N3" s="210" t="s">
        <v>20</v>
      </c>
      <c r="O3" s="210" t="s">
        <v>21</v>
      </c>
      <c r="P3" s="210" t="s">
        <v>22</v>
      </c>
      <c r="Q3" s="214" t="s">
        <v>550</v>
      </c>
    </row>
    <row r="4" spans="1:17" s="3" customFormat="1" ht="15" customHeight="1" x14ac:dyDescent="0.2">
      <c r="A4" s="212"/>
      <c r="B4" s="217"/>
      <c r="C4" s="228" t="s">
        <v>27</v>
      </c>
      <c r="D4" s="230" t="s">
        <v>8</v>
      </c>
      <c r="E4" s="230" t="s">
        <v>9</v>
      </c>
      <c r="F4" s="232" t="s">
        <v>15</v>
      </c>
      <c r="G4" s="233"/>
      <c r="H4" s="208" t="s">
        <v>16</v>
      </c>
      <c r="I4" s="222"/>
      <c r="J4" s="224"/>
      <c r="K4" s="226"/>
      <c r="L4" s="210"/>
      <c r="M4" s="210"/>
      <c r="N4" s="210"/>
      <c r="O4" s="210"/>
      <c r="P4" s="210"/>
      <c r="Q4" s="215"/>
    </row>
    <row r="5" spans="1:17" ht="15" customHeight="1" x14ac:dyDescent="0.25">
      <c r="A5" s="213"/>
      <c r="B5" s="217"/>
      <c r="C5" s="228"/>
      <c r="D5" s="235"/>
      <c r="E5" s="235"/>
      <c r="F5" s="9" t="s">
        <v>10</v>
      </c>
      <c r="G5" s="9" t="s">
        <v>11</v>
      </c>
      <c r="H5" s="234"/>
      <c r="I5" s="223"/>
      <c r="J5" s="225"/>
      <c r="K5" s="227"/>
      <c r="L5" s="236"/>
      <c r="M5" s="236"/>
      <c r="N5" s="236"/>
      <c r="O5" s="236"/>
      <c r="P5" s="236"/>
      <c r="Q5" s="177" t="s">
        <v>552</v>
      </c>
    </row>
    <row r="6" spans="1:17" s="3" customFormat="1" ht="15" customHeight="1" x14ac:dyDescent="0.2">
      <c r="A6" s="159" t="s">
        <v>582</v>
      </c>
      <c r="B6" s="189" t="str">
        <f>B7</f>
        <v>PEO</v>
      </c>
      <c r="C6" s="190" t="str">
        <f>C7</f>
        <v>XXX</v>
      </c>
      <c r="D6" s="189"/>
      <c r="E6" s="189"/>
      <c r="F6" s="189"/>
      <c r="G6" s="189"/>
      <c r="H6" s="189" t="s">
        <v>583</v>
      </c>
      <c r="I6" s="191" t="str">
        <f>CONCATENATE("SITE-BAT-NIV-ZONE-METIER-",B6,"-",C6,"-",H6)</f>
        <v>SITE-BAT-NIV-ZONE-METIER-PEO-XXX-Synthese</v>
      </c>
      <c r="J6" s="192" t="s">
        <v>584</v>
      </c>
      <c r="K6" s="191" t="str">
        <f>CONCATENATE("SITE-BAT-NIV-ZONE-METIER-",B6," - ",C6," - ",J6)</f>
        <v>SITE-BAT-NIV-ZONE-METIER-PEO - XXX - Objet Synthèse GTB</v>
      </c>
      <c r="L6" s="189"/>
      <c r="M6" s="189"/>
      <c r="N6" s="189"/>
      <c r="O6" s="189"/>
      <c r="P6" s="189" t="s">
        <v>585</v>
      </c>
      <c r="Q6" s="189" t="s">
        <v>551</v>
      </c>
    </row>
    <row r="7" spans="1:17" s="3" customFormat="1" x14ac:dyDescent="0.25">
      <c r="A7" s="3" t="s">
        <v>566</v>
      </c>
      <c r="B7" s="10" t="s">
        <v>272</v>
      </c>
      <c r="C7" s="1" t="s">
        <v>28</v>
      </c>
      <c r="D7" s="10" t="s">
        <v>272</v>
      </c>
      <c r="E7" s="1" t="s">
        <v>28</v>
      </c>
      <c r="F7" s="17" t="s">
        <v>0</v>
      </c>
      <c r="G7" s="17"/>
      <c r="H7" s="10" t="s">
        <v>1</v>
      </c>
      <c r="I7" s="127" t="str">
        <f>CONCATENATE("SITE-BAT-NIV-ZONE-METIER-",B7,"-",C7,"-",D7,"-",E7,"-",F7,IF(G7="","","."),G7,"-",H7)</f>
        <v>SITE-BAT-NIV-ZONE-METIER-PEO-XXX-PEO-XXX-SYN-TA</v>
      </c>
      <c r="J7" s="75" t="s">
        <v>425</v>
      </c>
      <c r="K7" s="130" t="str">
        <f>CONCATENATE("SITE-BAT-NIV-ZONE-METIER-",B7,"-",C7," - ",J7)</f>
        <v>SITE-BAT-NIV-ZONE-METIER-PEO-XXX - Synthèse défaut Osmoseur</v>
      </c>
      <c r="L7" s="8" t="s">
        <v>18</v>
      </c>
      <c r="M7" s="20">
        <v>1</v>
      </c>
      <c r="N7" s="20" t="s">
        <v>23</v>
      </c>
      <c r="O7" s="6"/>
      <c r="P7" s="6"/>
      <c r="Q7" s="175"/>
    </row>
    <row r="8" spans="1:17" s="3" customFormat="1" x14ac:dyDescent="0.25">
      <c r="A8" s="3" t="s">
        <v>566</v>
      </c>
      <c r="B8" s="10" t="s">
        <v>272</v>
      </c>
      <c r="C8" s="1" t="s">
        <v>28</v>
      </c>
      <c r="D8" s="10" t="s">
        <v>272</v>
      </c>
      <c r="E8" s="1" t="s">
        <v>28</v>
      </c>
      <c r="F8" s="17" t="s">
        <v>106</v>
      </c>
      <c r="G8" s="17"/>
      <c r="H8" s="17" t="s">
        <v>7</v>
      </c>
      <c r="I8" s="127" t="str">
        <f>CONCATENATE("SITE-BAT-NIV-ZONE-METIER-",B8,"-",C8,"-",D8,"-",E8,"-",F8,IF(G8="","","."),G8,"-",H8)</f>
        <v>SITE-BAT-NIV-ZONE-METIER-PEO-XXX-PEO-XXX-CPT-TCP</v>
      </c>
      <c r="J8" s="75" t="s">
        <v>426</v>
      </c>
      <c r="K8" s="130" t="str">
        <f>CONCATENATE("SITE-BAT-NIV-ZONE-METIER-",B8,"-",C8," - ",J8)</f>
        <v>SITE-BAT-NIV-ZONE-METIER-PEO-XXX - Comptage de débit d'eau froide Osmoseur</v>
      </c>
      <c r="L8" s="73"/>
      <c r="M8" s="8"/>
      <c r="N8" s="20"/>
      <c r="O8" s="6">
        <v>1</v>
      </c>
      <c r="P8" s="6" t="s">
        <v>108</v>
      </c>
      <c r="Q8" s="175" t="s">
        <v>551</v>
      </c>
    </row>
    <row r="9" spans="1:17" s="3" customFormat="1" x14ac:dyDescent="0.25">
      <c r="A9" s="3" t="s">
        <v>566</v>
      </c>
      <c r="B9" s="10" t="s">
        <v>272</v>
      </c>
      <c r="C9" s="1" t="s">
        <v>28</v>
      </c>
      <c r="D9" s="10" t="s">
        <v>104</v>
      </c>
      <c r="E9" s="71" t="s">
        <v>2</v>
      </c>
      <c r="F9" s="17" t="s">
        <v>0</v>
      </c>
      <c r="G9" s="17"/>
      <c r="H9" s="10" t="s">
        <v>1</v>
      </c>
      <c r="I9" s="127" t="str">
        <f>CONCATENATE("SITE-BAT-NIV-ZONE-METIER-",B9,"-",C9,"-",D9,"-",E9,"-",F9,IF(G9="","","."),G9,"-",H9)</f>
        <v>SITE-BAT-NIV-ZONE-METIER-PEO-XXX-ADO-001-SYN-TA</v>
      </c>
      <c r="J9" s="75" t="s">
        <v>105</v>
      </c>
      <c r="K9" s="130" t="str">
        <f>CONCATENATE("SITE-BAT-NIV-ZONE-METIER-",B9,"-",C9," - ",J9)</f>
        <v>SITE-BAT-NIV-ZONE-METIER-PEO-XXX - Synthèse défaut Adoucisseur</v>
      </c>
      <c r="L9" s="8" t="s">
        <v>18</v>
      </c>
      <c r="M9" s="20">
        <v>1</v>
      </c>
      <c r="N9" s="20" t="s">
        <v>23</v>
      </c>
      <c r="O9" s="6"/>
      <c r="P9" s="6"/>
      <c r="Q9" s="175"/>
    </row>
    <row r="10" spans="1:17" s="3" customFormat="1" x14ac:dyDescent="0.25">
      <c r="A10" s="3" t="s">
        <v>566</v>
      </c>
      <c r="B10" s="10" t="s">
        <v>272</v>
      </c>
      <c r="C10" s="1" t="s">
        <v>28</v>
      </c>
      <c r="D10" s="10" t="s">
        <v>95</v>
      </c>
      <c r="E10" s="71" t="s">
        <v>2</v>
      </c>
      <c r="F10" s="17" t="s">
        <v>0</v>
      </c>
      <c r="G10" s="17"/>
      <c r="H10" s="10" t="s">
        <v>1</v>
      </c>
      <c r="I10" s="127" t="str">
        <f>CONCATENATE("SITE-BAT-NIV-ZONE-METIER-",B10,"-",C10,"-",D10,"-",E10,"-",F10,IF(G10="","","."),G10,"-",H10)</f>
        <v>SITE-BAT-NIV-ZONE-METIER-PEO-XXX-PMP-001-SYN-TA</v>
      </c>
      <c r="J10" s="75" t="s">
        <v>427</v>
      </c>
      <c r="K10" s="130" t="str">
        <f>CONCATENATE("SITE-BAT-NIV-ZONE-METIER-",B10,"-",C10," - ",J10)</f>
        <v>SITE-BAT-NIV-ZONE-METIER-PEO-XXX - Synthèse défaut Pompe Osmoseur</v>
      </c>
      <c r="L10" s="8" t="s">
        <v>18</v>
      </c>
      <c r="M10" s="20">
        <v>1</v>
      </c>
      <c r="N10" s="20" t="s">
        <v>23</v>
      </c>
      <c r="O10" s="64"/>
      <c r="P10" s="64"/>
      <c r="Q10" s="175"/>
    </row>
    <row r="11" spans="1:17" s="3" customFormat="1" x14ac:dyDescent="0.25">
      <c r="A11" s="3" t="s">
        <v>566</v>
      </c>
      <c r="B11" s="10" t="s">
        <v>272</v>
      </c>
      <c r="C11" s="1" t="s">
        <v>28</v>
      </c>
      <c r="D11" s="10" t="s">
        <v>209</v>
      </c>
      <c r="E11" s="71" t="s">
        <v>2</v>
      </c>
      <c r="F11" s="17" t="s">
        <v>196</v>
      </c>
      <c r="G11" s="17"/>
      <c r="H11" s="17" t="s">
        <v>82</v>
      </c>
      <c r="I11" s="127" t="str">
        <f>CONCATENATE("SITE-BAT-NIV-ZONE-METIER-",B11,"-",C11,"-",D11,"-",E11,"-",F11,IF(G11="","","."),G11,"-",H11)</f>
        <v>SITE-BAT-NIV-ZONE-METIER-PEO-XXX-PT-001-PRES-TM</v>
      </c>
      <c r="J11" s="75" t="s">
        <v>428</v>
      </c>
      <c r="K11" s="130" t="str">
        <f>CONCATENATE("SITE-BAT-NIV-ZONE-METIER-",B11,"-",C11," - ",J11)</f>
        <v>SITE-BAT-NIV-ZONE-METIER-PEO-XXX - Pression réseau Osmoseur</v>
      </c>
      <c r="L11" s="73"/>
      <c r="M11" s="64"/>
      <c r="N11" s="64"/>
      <c r="O11" s="64">
        <v>1</v>
      </c>
      <c r="P11" s="64" t="s">
        <v>235</v>
      </c>
      <c r="Q11" s="175"/>
    </row>
    <row r="12" spans="1:17" s="3" customFormat="1" x14ac:dyDescent="0.25">
      <c r="B12" s="4"/>
      <c r="C12" s="31"/>
      <c r="D12" s="4"/>
      <c r="E12" s="95"/>
      <c r="F12" s="42"/>
      <c r="G12" s="42"/>
      <c r="H12" s="42"/>
      <c r="I12" s="96"/>
      <c r="J12" s="46"/>
      <c r="K12"/>
      <c r="L12" s="97"/>
      <c r="Q12" s="176"/>
    </row>
    <row r="13" spans="1:17" s="3" customFormat="1" x14ac:dyDescent="0.25">
      <c r="B13" s="4"/>
      <c r="C13" s="31"/>
      <c r="D13" s="4"/>
      <c r="E13" s="95"/>
      <c r="F13" s="42"/>
      <c r="G13" s="42"/>
      <c r="H13" s="42"/>
      <c r="I13" s="96"/>
      <c r="J13" s="46"/>
      <c r="L13" s="97"/>
      <c r="Q13" s="176"/>
    </row>
    <row r="14" spans="1:17" s="3" customFormat="1" x14ac:dyDescent="0.25">
      <c r="B14" s="4"/>
      <c r="C14" s="42"/>
      <c r="D14" s="96"/>
      <c r="E14" s="46"/>
      <c r="G14" s="97"/>
      <c r="H14" s="4"/>
      <c r="Q14" s="176"/>
    </row>
    <row r="15" spans="1:17" s="3" customFormat="1" x14ac:dyDescent="0.25">
      <c r="B15" s="4"/>
      <c r="C15" s="42"/>
      <c r="D15" s="96"/>
      <c r="E15" s="97"/>
      <c r="G15" s="97"/>
      <c r="H15" s="4"/>
      <c r="Q15" s="176"/>
    </row>
    <row r="16" spans="1:17" s="3" customFormat="1" x14ac:dyDescent="0.25">
      <c r="B16" s="4"/>
      <c r="C16" s="42"/>
      <c r="D16" s="96"/>
      <c r="E16" s="97"/>
      <c r="F16" s="11"/>
      <c r="G16" s="97"/>
      <c r="H16" s="4"/>
      <c r="I16" s="4"/>
      <c r="Q16" s="176"/>
    </row>
    <row r="17" spans="2:17" s="3" customFormat="1" x14ac:dyDescent="0.25">
      <c r="B17" s="4"/>
      <c r="C17" s="42"/>
      <c r="D17" s="96"/>
      <c r="E17" s="97"/>
      <c r="F17" s="11"/>
      <c r="G17" s="97"/>
      <c r="H17" s="4"/>
      <c r="I17" s="4"/>
      <c r="Q17" s="176"/>
    </row>
    <row r="18" spans="2:17" s="3" customFormat="1" x14ac:dyDescent="0.25">
      <c r="B18" s="4"/>
      <c r="C18" s="42"/>
      <c r="D18" s="96"/>
      <c r="E18" s="97"/>
      <c r="F18" s="11"/>
      <c r="G18" s="97"/>
      <c r="H18" s="4"/>
      <c r="I18" s="4"/>
      <c r="Q18" s="176"/>
    </row>
    <row r="19" spans="2:17" s="3" customFormat="1" x14ac:dyDescent="0.25">
      <c r="B19" s="4"/>
      <c r="C19" s="42"/>
      <c r="D19" s="96"/>
      <c r="E19" s="97"/>
      <c r="F19" s="37"/>
      <c r="G19" s="97"/>
      <c r="H19" s="4"/>
      <c r="I19" s="4"/>
      <c r="Q19" s="176"/>
    </row>
    <row r="20" spans="2:17" s="3" customFormat="1" x14ac:dyDescent="0.25">
      <c r="B20" s="4"/>
      <c r="C20" s="42"/>
      <c r="D20" s="96"/>
      <c r="E20" s="97"/>
      <c r="F20" s="37"/>
      <c r="G20" s="97"/>
      <c r="H20" s="4"/>
      <c r="I20" s="4"/>
      <c r="Q20" s="176"/>
    </row>
    <row r="21" spans="2:17" s="3" customFormat="1" x14ac:dyDescent="0.25">
      <c r="B21" s="4"/>
      <c r="C21" s="42"/>
      <c r="D21" s="96"/>
      <c r="E21" s="97"/>
      <c r="F21" s="37"/>
      <c r="G21" s="97"/>
      <c r="H21" s="4"/>
      <c r="I21" s="4"/>
      <c r="Q21" s="176"/>
    </row>
    <row r="22" spans="2:17" s="3" customFormat="1" x14ac:dyDescent="0.25">
      <c r="B22" s="4"/>
      <c r="C22" s="42"/>
      <c r="D22" s="96"/>
      <c r="E22" s="97"/>
      <c r="F22" s="37"/>
      <c r="G22" s="97"/>
      <c r="H22" s="4"/>
      <c r="I22" s="4"/>
      <c r="Q22" s="176"/>
    </row>
    <row r="23" spans="2:17" s="3" customFormat="1" x14ac:dyDescent="0.25">
      <c r="B23" s="4"/>
      <c r="C23" s="31"/>
      <c r="D23" s="42"/>
      <c r="E23" s="95"/>
      <c r="F23" s="42"/>
      <c r="G23" s="42"/>
      <c r="H23" s="42"/>
      <c r="I23" s="96"/>
      <c r="J23" s="97"/>
      <c r="K23" s="25"/>
      <c r="L23" s="97"/>
      <c r="M23" s="4"/>
      <c r="N23" s="4"/>
      <c r="Q23" s="176"/>
    </row>
    <row r="24" spans="2:17" s="3" customFormat="1" x14ac:dyDescent="0.25">
      <c r="B24" s="4"/>
      <c r="C24" s="31"/>
      <c r="D24" s="4"/>
      <c r="E24" s="95"/>
      <c r="F24" s="42"/>
      <c r="G24" s="42"/>
      <c r="H24" s="42"/>
      <c r="I24" s="96"/>
      <c r="J24" s="97"/>
      <c r="K24" s="25"/>
      <c r="L24" s="97"/>
      <c r="M24" s="4"/>
      <c r="N24" s="4"/>
      <c r="Q24" s="176"/>
    </row>
    <row r="25" spans="2:17" s="3" customFormat="1" x14ac:dyDescent="0.25">
      <c r="B25" s="4"/>
      <c r="C25" s="31"/>
      <c r="D25" s="4"/>
      <c r="E25" s="98"/>
      <c r="F25" s="42"/>
      <c r="G25" s="42"/>
      <c r="H25" s="42"/>
      <c r="I25" s="96"/>
      <c r="J25" s="97"/>
      <c r="K25" s="25"/>
      <c r="L25" s="97"/>
      <c r="M25" s="4"/>
      <c r="N25" s="4"/>
      <c r="Q25" s="176"/>
    </row>
    <row r="26" spans="2:17" s="3" customFormat="1" x14ac:dyDescent="0.25">
      <c r="B26" s="4"/>
      <c r="C26" s="31"/>
      <c r="D26" s="4"/>
      <c r="E26" s="98"/>
      <c r="F26" s="42"/>
      <c r="G26" s="42"/>
      <c r="H26" s="42"/>
      <c r="I26" s="96"/>
      <c r="J26" s="97"/>
      <c r="K26" s="44"/>
      <c r="L26" s="97"/>
      <c r="M26" s="4"/>
      <c r="N26" s="4"/>
      <c r="Q26" s="178"/>
    </row>
    <row r="27" spans="2:17" s="3" customFormat="1" x14ac:dyDescent="0.25">
      <c r="B27" s="4"/>
      <c r="C27" s="31"/>
      <c r="D27" s="4"/>
      <c r="E27" s="95"/>
      <c r="F27" s="42"/>
      <c r="G27" s="42"/>
      <c r="H27" s="42"/>
      <c r="I27" s="96"/>
      <c r="J27" s="97"/>
      <c r="K27" s="44"/>
      <c r="L27" s="97"/>
      <c r="M27" s="4"/>
      <c r="N27" s="4"/>
      <c r="Q27"/>
    </row>
    <row r="28" spans="2:17" s="3" customFormat="1" x14ac:dyDescent="0.25">
      <c r="B28" s="4"/>
      <c r="C28" s="31"/>
      <c r="D28" s="4"/>
      <c r="E28" s="95"/>
      <c r="F28" s="42"/>
      <c r="G28" s="42"/>
      <c r="H28" s="42"/>
      <c r="I28" s="96"/>
      <c r="J28" s="97"/>
      <c r="K28" s="25"/>
      <c r="L28" s="97"/>
      <c r="M28" s="4"/>
      <c r="N28" s="4"/>
      <c r="Q28"/>
    </row>
    <row r="29" spans="2:17" s="3" customFormat="1" x14ac:dyDescent="0.25">
      <c r="B29" s="99"/>
      <c r="C29" s="31"/>
      <c r="D29" s="4"/>
      <c r="E29" s="95"/>
      <c r="F29" s="42"/>
      <c r="G29" s="42"/>
      <c r="H29" s="42"/>
      <c r="I29" s="96"/>
      <c r="J29" s="97"/>
      <c r="K29" s="46"/>
      <c r="L29" s="97"/>
      <c r="M29" s="4"/>
      <c r="N29" s="4"/>
      <c r="Q29"/>
    </row>
    <row r="30" spans="2:17" s="3" customFormat="1" x14ac:dyDescent="0.25">
      <c r="B30" s="4"/>
      <c r="C30" s="31"/>
      <c r="D30" s="4"/>
      <c r="E30" s="95"/>
      <c r="F30" s="42"/>
      <c r="G30" s="42"/>
      <c r="H30" s="42"/>
      <c r="I30" s="96"/>
      <c r="J30" s="97"/>
      <c r="L30" s="97"/>
      <c r="M30" s="4"/>
      <c r="N30" s="4"/>
      <c r="Q30"/>
    </row>
    <row r="31" spans="2:17" s="3" customFormat="1" x14ac:dyDescent="0.25">
      <c r="B31" s="4"/>
      <c r="C31" s="31"/>
      <c r="D31" s="4"/>
      <c r="E31" s="95"/>
      <c r="F31" s="42"/>
      <c r="G31" s="42"/>
      <c r="H31" s="42"/>
      <c r="I31" s="96"/>
      <c r="J31" s="97"/>
      <c r="K31" s="26"/>
      <c r="L31" s="97"/>
      <c r="M31" s="4"/>
      <c r="N31" s="4"/>
      <c r="Q31"/>
    </row>
    <row r="32" spans="2:17" s="3" customFormat="1" x14ac:dyDescent="0.25">
      <c r="B32" s="4"/>
      <c r="C32" s="31"/>
      <c r="D32" s="4"/>
      <c r="E32" s="95"/>
      <c r="F32" s="42"/>
      <c r="G32" s="42"/>
      <c r="H32" s="42"/>
      <c r="I32" s="96"/>
      <c r="J32" s="97"/>
      <c r="L32" s="97"/>
      <c r="M32" s="4"/>
      <c r="N32" s="4"/>
      <c r="Q32"/>
    </row>
    <row r="33" spans="2:17" s="3" customFormat="1" x14ac:dyDescent="0.25">
      <c r="J33" s="97"/>
      <c r="K33"/>
      <c r="L33" s="97"/>
      <c r="M33" s="4"/>
      <c r="Q33"/>
    </row>
    <row r="34" spans="2:17" s="3" customFormat="1" x14ac:dyDescent="0.25">
      <c r="J34" s="97"/>
      <c r="K34"/>
      <c r="L34" s="97"/>
      <c r="M34" s="4"/>
      <c r="Q34"/>
    </row>
    <row r="35" spans="2:17" s="3" customFormat="1" x14ac:dyDescent="0.25">
      <c r="J35" s="97"/>
      <c r="K35"/>
      <c r="L35" s="97"/>
      <c r="M35" s="4"/>
      <c r="Q35"/>
    </row>
    <row r="36" spans="2:17" s="3" customFormat="1" x14ac:dyDescent="0.25">
      <c r="J36" s="97"/>
      <c r="K36"/>
      <c r="L36" s="4"/>
      <c r="M36" s="4"/>
      <c r="N36" s="4"/>
      <c r="Q36"/>
    </row>
    <row r="37" spans="2:17" s="3" customFormat="1" x14ac:dyDescent="0.25">
      <c r="J37" s="97"/>
      <c r="K37"/>
      <c r="L37" s="4"/>
      <c r="M37" s="4"/>
      <c r="N37" s="4"/>
      <c r="Q37"/>
    </row>
    <row r="38" spans="2:17" s="3" customFormat="1" x14ac:dyDescent="0.25">
      <c r="J38" s="97"/>
      <c r="K38"/>
      <c r="L38" s="4"/>
      <c r="M38" s="4"/>
      <c r="N38" s="4"/>
      <c r="Q38"/>
    </row>
    <row r="39" spans="2:17" s="3" customFormat="1" x14ac:dyDescent="0.25">
      <c r="J39" s="97"/>
      <c r="K39"/>
      <c r="L39" s="4"/>
      <c r="M39" s="4"/>
      <c r="N39" s="4"/>
      <c r="Q39"/>
    </row>
    <row r="40" spans="2:17" s="3" customFormat="1" x14ac:dyDescent="0.25">
      <c r="J40" s="97"/>
      <c r="K40"/>
      <c r="L40" s="4"/>
      <c r="M40" s="4"/>
      <c r="N40" s="4"/>
      <c r="Q40"/>
    </row>
    <row r="41" spans="2:17" s="3" customFormat="1" x14ac:dyDescent="0.25">
      <c r="J41" s="97"/>
      <c r="K41"/>
      <c r="L41" s="4"/>
      <c r="M41" s="4"/>
      <c r="N41" s="4"/>
      <c r="Q41"/>
    </row>
    <row r="42" spans="2:17" s="3" customFormat="1" x14ac:dyDescent="0.25">
      <c r="J42" s="97"/>
      <c r="K42"/>
      <c r="L42" s="4"/>
      <c r="M42" s="4"/>
      <c r="N42" s="4"/>
      <c r="Q42"/>
    </row>
    <row r="43" spans="2:17" s="3" customFormat="1" x14ac:dyDescent="0.25">
      <c r="J43" s="97"/>
      <c r="K43"/>
      <c r="L43" s="4"/>
      <c r="M43" s="4"/>
      <c r="N43" s="4"/>
      <c r="Q43"/>
    </row>
    <row r="44" spans="2:17" s="3" customFormat="1" x14ac:dyDescent="0.25">
      <c r="B44" s="4"/>
      <c r="C44" s="31"/>
      <c r="D44" s="4"/>
      <c r="E44" s="95"/>
      <c r="F44" s="42"/>
      <c r="G44" s="42"/>
      <c r="H44" s="42"/>
      <c r="I44" s="96"/>
      <c r="J44" s="100"/>
      <c r="K44"/>
      <c r="L44" s="4"/>
      <c r="M44" s="4"/>
      <c r="N44" s="4"/>
      <c r="Q44"/>
    </row>
    <row r="45" spans="2:17" s="3" customFormat="1" x14ac:dyDescent="0.25">
      <c r="B45" s="4"/>
      <c r="C45" s="31"/>
      <c r="D45" s="4"/>
      <c r="E45" s="95"/>
      <c r="F45" s="42"/>
      <c r="G45" s="42"/>
      <c r="H45" s="42"/>
      <c r="I45" s="96"/>
      <c r="J45" s="100"/>
      <c r="K45"/>
      <c r="L45" s="4"/>
      <c r="M45" s="4"/>
      <c r="N45" s="4"/>
      <c r="Q45"/>
    </row>
    <row r="46" spans="2:17" s="3" customFormat="1" x14ac:dyDescent="0.25">
      <c r="B46" s="4"/>
      <c r="C46" s="31"/>
      <c r="D46" s="4"/>
      <c r="E46" s="95"/>
      <c r="F46" s="42"/>
      <c r="G46" s="42"/>
      <c r="H46" s="42"/>
      <c r="I46" s="96"/>
      <c r="J46" s="100"/>
      <c r="K46"/>
      <c r="L46" s="4"/>
      <c r="M46" s="4"/>
      <c r="N46" s="4"/>
      <c r="Q46"/>
    </row>
    <row r="47" spans="2:17" s="3" customFormat="1" x14ac:dyDescent="0.25">
      <c r="B47" s="4"/>
      <c r="C47" s="31"/>
      <c r="D47" s="4"/>
      <c r="E47" s="95"/>
      <c r="F47" s="42"/>
      <c r="G47" s="42"/>
      <c r="H47" s="42"/>
      <c r="I47" s="96"/>
      <c r="J47" s="100"/>
      <c r="K47"/>
      <c r="L47" s="4"/>
      <c r="M47" s="4"/>
      <c r="N47" s="4"/>
      <c r="Q47"/>
    </row>
    <row r="48" spans="2:17" s="3" customFormat="1" x14ac:dyDescent="0.25">
      <c r="B48" s="4"/>
      <c r="C48" s="31"/>
      <c r="D48" s="4"/>
      <c r="E48" s="95"/>
      <c r="F48" s="42"/>
      <c r="G48" s="42"/>
      <c r="H48" s="42"/>
      <c r="I48" s="96"/>
      <c r="J48" s="100"/>
      <c r="K48"/>
      <c r="L48" s="4"/>
      <c r="M48" s="4"/>
      <c r="N48" s="4"/>
      <c r="Q48"/>
    </row>
    <row r="49" spans="2:17" s="3" customFormat="1" x14ac:dyDescent="0.25">
      <c r="B49" s="4"/>
      <c r="C49" s="31"/>
      <c r="D49" s="4"/>
      <c r="E49" s="95"/>
      <c r="F49" s="42"/>
      <c r="G49" s="42"/>
      <c r="H49" s="42"/>
      <c r="I49" s="96"/>
      <c r="J49" s="100"/>
      <c r="K49"/>
      <c r="L49" s="4"/>
      <c r="M49" s="4"/>
      <c r="N49" s="4"/>
      <c r="Q49"/>
    </row>
    <row r="50" spans="2:17" s="3" customFormat="1" x14ac:dyDescent="0.25">
      <c r="B50" s="4"/>
      <c r="C50" s="31"/>
      <c r="D50" s="4"/>
      <c r="E50" s="95"/>
      <c r="F50" s="42"/>
      <c r="G50" s="42"/>
      <c r="H50" s="42"/>
      <c r="I50" s="96"/>
      <c r="J50" s="100"/>
      <c r="K50"/>
      <c r="L50" s="4"/>
      <c r="M50" s="4"/>
      <c r="N50" s="4"/>
      <c r="Q50"/>
    </row>
    <row r="52" spans="2:17" x14ac:dyDescent="0.25">
      <c r="I52" s="3"/>
      <c r="J52" s="3"/>
      <c r="L52" s="4"/>
    </row>
    <row r="53" spans="2:17" x14ac:dyDescent="0.25">
      <c r="I53" s="3"/>
      <c r="J53" s="101"/>
      <c r="L53" s="4"/>
    </row>
    <row r="54" spans="2:17" x14ac:dyDescent="0.25">
      <c r="I54" s="3"/>
      <c r="J54" s="101"/>
      <c r="L54" s="4"/>
    </row>
    <row r="55" spans="2:17" x14ac:dyDescent="0.25">
      <c r="I55" s="3"/>
      <c r="J55" s="3"/>
      <c r="L55" s="4"/>
    </row>
    <row r="56" spans="2:17" x14ac:dyDescent="0.25">
      <c r="I56" s="3"/>
      <c r="J56" s="3"/>
      <c r="L56" s="4"/>
    </row>
    <row r="57" spans="2:17" x14ac:dyDescent="0.25">
      <c r="I57" s="3"/>
      <c r="J57" s="3"/>
      <c r="L57" s="4"/>
    </row>
  </sheetData>
  <mergeCells count="17">
    <mergeCell ref="F4:G4"/>
    <mergeCell ref="H4:H5"/>
    <mergeCell ref="M3:M5"/>
    <mergeCell ref="A3:A5"/>
    <mergeCell ref="Q3:Q4"/>
    <mergeCell ref="B3:B5"/>
    <mergeCell ref="D3:H3"/>
    <mergeCell ref="I3:I5"/>
    <mergeCell ref="J3:J5"/>
    <mergeCell ref="L3:L5"/>
    <mergeCell ref="K3:K5"/>
    <mergeCell ref="N3:N5"/>
    <mergeCell ref="O3:O5"/>
    <mergeCell ref="P3:P5"/>
    <mergeCell ref="C4:C5"/>
    <mergeCell ref="D4:D5"/>
    <mergeCell ref="E4:E5"/>
  </mergeCells>
  <conditionalFormatting sqref="I1:I2">
    <cfRule type="duplicateValues" dxfId="102" priority="8"/>
  </conditionalFormatting>
  <conditionalFormatting sqref="I3:I5">
    <cfRule type="duplicateValues" dxfId="101" priority="2"/>
  </conditionalFormatting>
  <conditionalFormatting sqref="I12:I13 I23:I32 D14:D22">
    <cfRule type="duplicateValues" dxfId="100" priority="5"/>
  </conditionalFormatting>
  <conditionalFormatting sqref="I34:I43 I1:I2 I51:I1048576">
    <cfRule type="duplicateValues" dxfId="99" priority="6"/>
  </conditionalFormatting>
  <conditionalFormatting sqref="I44:I50">
    <cfRule type="duplicateValues" dxfId="98" priority="4"/>
  </conditionalFormatting>
  <conditionalFormatting sqref="J51:J1048576">
    <cfRule type="duplicateValues" dxfId="97" priority="7"/>
  </conditionalFormatting>
  <conditionalFormatting sqref="K52:K1048576">
    <cfRule type="duplicateValues" dxfId="96" priority="3"/>
  </conditionalFormatting>
  <conditionalFormatting sqref="I6">
    <cfRule type="duplicateValues" dxfId="95" priority="1"/>
  </conditionalFormatting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4"/>
  <dimension ref="A1:Q52"/>
  <sheetViews>
    <sheetView topLeftCell="A21" zoomScale="70" zoomScaleNormal="70" workbookViewId="0">
      <selection activeCell="I19" sqref="I19"/>
    </sheetView>
  </sheetViews>
  <sheetFormatPr baseColWidth="10" defaultRowHeight="15" x14ac:dyDescent="0.25"/>
  <cols>
    <col min="1" max="1" width="5" style="3" customWidth="1"/>
    <col min="2" max="3" width="15" customWidth="1"/>
    <col min="5" max="5" width="14.7109375" customWidth="1"/>
    <col min="9" max="9" width="64.28515625" customWidth="1"/>
    <col min="10" max="10" width="61.5703125" customWidth="1"/>
    <col min="11" max="11" width="104" customWidth="1"/>
    <col min="12" max="12" width="13.140625" style="11" customWidth="1"/>
    <col min="13" max="13" width="11.42578125" style="11"/>
    <col min="14" max="14" width="22.28515625" style="11" customWidth="1"/>
    <col min="15" max="15" width="13.140625" style="11" customWidth="1"/>
    <col min="16" max="16" width="11.42578125" style="11"/>
    <col min="17" max="17" width="20.85546875" customWidth="1"/>
  </cols>
  <sheetData>
    <row r="1" spans="1:17" s="3" customFormat="1" ht="26.25" x14ac:dyDescent="0.4">
      <c r="B1" s="5" t="s">
        <v>355</v>
      </c>
      <c r="D1" s="5"/>
      <c r="H1" s="5" t="s">
        <v>95</v>
      </c>
      <c r="L1" s="4"/>
      <c r="M1" s="4"/>
      <c r="N1" s="4"/>
      <c r="O1" s="4"/>
      <c r="P1" s="4"/>
      <c r="Q1"/>
    </row>
    <row r="2" spans="1:17" s="3" customFormat="1" x14ac:dyDescent="0.25">
      <c r="L2" s="4"/>
      <c r="M2" s="4"/>
      <c r="N2" s="4"/>
      <c r="O2" s="4"/>
      <c r="P2" s="4"/>
      <c r="Q2"/>
    </row>
    <row r="3" spans="1:17" s="3" customFormat="1" ht="28.5" customHeight="1" x14ac:dyDescent="0.2">
      <c r="A3" s="211" t="s">
        <v>565</v>
      </c>
      <c r="B3" s="216" t="s">
        <v>17</v>
      </c>
      <c r="C3" s="12" t="s">
        <v>12</v>
      </c>
      <c r="D3" s="219" t="s">
        <v>13</v>
      </c>
      <c r="E3" s="220"/>
      <c r="F3" s="220"/>
      <c r="G3" s="220"/>
      <c r="H3" s="221"/>
      <c r="I3" s="222" t="s">
        <v>482</v>
      </c>
      <c r="J3" s="224" t="s">
        <v>10</v>
      </c>
      <c r="K3" s="222" t="s">
        <v>483</v>
      </c>
      <c r="L3" s="236" t="s">
        <v>14</v>
      </c>
      <c r="M3" s="210" t="s">
        <v>19</v>
      </c>
      <c r="N3" s="210" t="s">
        <v>20</v>
      </c>
      <c r="O3" s="210" t="s">
        <v>21</v>
      </c>
      <c r="P3" s="210" t="s">
        <v>22</v>
      </c>
      <c r="Q3" s="214" t="s">
        <v>550</v>
      </c>
    </row>
    <row r="4" spans="1:17" s="3" customFormat="1" ht="15" customHeight="1" x14ac:dyDescent="0.2">
      <c r="A4" s="212"/>
      <c r="B4" s="217"/>
      <c r="C4" s="228" t="s">
        <v>27</v>
      </c>
      <c r="D4" s="230" t="s">
        <v>8</v>
      </c>
      <c r="E4" s="230" t="s">
        <v>9</v>
      </c>
      <c r="F4" s="232" t="s">
        <v>15</v>
      </c>
      <c r="G4" s="233"/>
      <c r="H4" s="208" t="s">
        <v>16</v>
      </c>
      <c r="I4" s="222"/>
      <c r="J4" s="224"/>
      <c r="K4" s="226"/>
      <c r="L4" s="237"/>
      <c r="M4" s="210"/>
      <c r="N4" s="210"/>
      <c r="O4" s="210"/>
      <c r="P4" s="210"/>
      <c r="Q4" s="215"/>
    </row>
    <row r="5" spans="1:17" ht="15" customHeight="1" x14ac:dyDescent="0.25">
      <c r="A5" s="213"/>
      <c r="B5" s="217"/>
      <c r="C5" s="228"/>
      <c r="D5" s="235"/>
      <c r="E5" s="235"/>
      <c r="F5" s="9" t="s">
        <v>10</v>
      </c>
      <c r="G5" s="9" t="s">
        <v>11</v>
      </c>
      <c r="H5" s="234"/>
      <c r="I5" s="223"/>
      <c r="J5" s="225"/>
      <c r="K5" s="227"/>
      <c r="L5" s="238"/>
      <c r="M5" s="236"/>
      <c r="N5" s="236"/>
      <c r="O5" s="236"/>
      <c r="P5" s="236"/>
      <c r="Q5" s="177" t="s">
        <v>552</v>
      </c>
    </row>
    <row r="6" spans="1:17" x14ac:dyDescent="0.25">
      <c r="A6" s="3" t="s">
        <v>566</v>
      </c>
      <c r="B6" s="20" t="s">
        <v>227</v>
      </c>
      <c r="C6" s="1" t="s">
        <v>28</v>
      </c>
      <c r="D6" s="20" t="s">
        <v>4</v>
      </c>
      <c r="E6" s="76" t="s">
        <v>2</v>
      </c>
      <c r="F6" s="2" t="s">
        <v>126</v>
      </c>
      <c r="G6" s="2"/>
      <c r="H6" s="2" t="s">
        <v>5</v>
      </c>
      <c r="I6" s="127" t="str">
        <f>CONCATENATE("SITE-BAT-NIV-ZONE-METIER-",B6,"-",C6,"-",D6,"-",E6,"-",F6,IF(G6="","","."),G6,"-",H6)</f>
        <v>SITE-BAT-NIV-ZONE-METIER-PMPB-XXX-COMUT-001-MANU-TS</v>
      </c>
      <c r="J6" s="75" t="s">
        <v>372</v>
      </c>
      <c r="K6" s="130" t="str">
        <f>CONCATENATE("SITE-BAT-NIV-ZONE-METIER-",B6,"-",C6," - ",J6)</f>
        <v>SITE-BAT-NIV-ZONE-METIER-PMPB-XXX - Commutateur Manu</v>
      </c>
      <c r="L6" s="10"/>
      <c r="M6" s="10"/>
      <c r="N6" s="20" t="s">
        <v>362</v>
      </c>
      <c r="O6" s="10"/>
      <c r="P6" s="10"/>
      <c r="Q6" s="175"/>
    </row>
    <row r="7" spans="1:17" x14ac:dyDescent="0.25">
      <c r="A7" s="3" t="s">
        <v>566</v>
      </c>
      <c r="B7" s="20" t="s">
        <v>227</v>
      </c>
      <c r="C7" s="1" t="s">
        <v>28</v>
      </c>
      <c r="D7" s="20" t="s">
        <v>4</v>
      </c>
      <c r="E7" s="76" t="s">
        <v>2</v>
      </c>
      <c r="F7" s="2" t="s">
        <v>127</v>
      </c>
      <c r="G7" s="2"/>
      <c r="H7" s="2" t="s">
        <v>5</v>
      </c>
      <c r="I7" s="127" t="str">
        <f>CONCATENATE("SITE-BAT-NIV-ZONE-METIER-",B7,"-",C7,"-",D7,"-",E7,"-",F7,IF(G7="","","."),G7,"-",H7)</f>
        <v>SITE-BAT-NIV-ZONE-METIER-PMPB-XXX-COMUT-001-AUTO-TS</v>
      </c>
      <c r="J7" s="75" t="s">
        <v>371</v>
      </c>
      <c r="K7" s="130" t="str">
        <f>CONCATENATE("SITE-BAT-NIV-ZONE-METIER-",B7,"-",C7," - ",J7)</f>
        <v>SITE-BAT-NIV-ZONE-METIER-PMPB-XXX - Commutateur Auto</v>
      </c>
      <c r="L7" s="10"/>
      <c r="M7" s="10"/>
      <c r="N7" s="20" t="s">
        <v>361</v>
      </c>
      <c r="O7" s="10"/>
      <c r="P7" s="10"/>
      <c r="Q7" s="175"/>
    </row>
    <row r="8" spans="1:17" x14ac:dyDescent="0.25">
      <c r="A8" s="3" t="s">
        <v>566</v>
      </c>
      <c r="B8" s="20" t="s">
        <v>227</v>
      </c>
      <c r="C8" s="1" t="s">
        <v>28</v>
      </c>
      <c r="D8" s="20" t="s">
        <v>227</v>
      </c>
      <c r="E8" s="1" t="s">
        <v>28</v>
      </c>
      <c r="F8" s="2" t="s">
        <v>0</v>
      </c>
      <c r="G8" s="2"/>
      <c r="H8" s="20" t="s">
        <v>1</v>
      </c>
      <c r="I8" s="127" t="str">
        <f>CONCATENATE("SITE-BAT-NIV-ZONE-METIER-",B8,"-",C8,"-",D8,"-",E8,"-",F8,IF(G8="","","."),G8,"-",H8)</f>
        <v>SITE-BAT-NIV-ZONE-METIER-PMPB-XXX-PMPB-XXX-SYN-TA</v>
      </c>
      <c r="J8" s="24" t="s">
        <v>164</v>
      </c>
      <c r="K8" s="130" t="str">
        <f>CONCATENATE("SITE-BAT-NIV-ZONE-METIER-",B8,"-",C8," - ",J8)</f>
        <v>SITE-BAT-NIV-ZONE-METIER-PMPB-XXX - Défaut  pompe</v>
      </c>
      <c r="L8" s="8" t="s">
        <v>18</v>
      </c>
      <c r="M8" s="20">
        <v>1</v>
      </c>
      <c r="N8" s="20" t="s">
        <v>23</v>
      </c>
      <c r="O8" s="10"/>
      <c r="P8" s="10"/>
      <c r="Q8" s="175"/>
    </row>
    <row r="9" spans="1:17" x14ac:dyDescent="0.25">
      <c r="A9" s="3" t="s">
        <v>566</v>
      </c>
      <c r="B9" s="20" t="s">
        <v>227</v>
      </c>
      <c r="C9" s="1" t="s">
        <v>28</v>
      </c>
      <c r="D9" s="20" t="s">
        <v>227</v>
      </c>
      <c r="E9" s="1" t="s">
        <v>28</v>
      </c>
      <c r="F9" s="2" t="s">
        <v>128</v>
      </c>
      <c r="G9" s="2"/>
      <c r="H9" s="2" t="s">
        <v>5</v>
      </c>
      <c r="I9" s="127" t="str">
        <f>CONCATENATE("SITE-BAT-NIV-ZONE-METIER-",B9,"-",C9,"-",D9,"-",E9,"-",F9,IF(G9="","","."),G9,"-",H9)</f>
        <v>SITE-BAT-NIV-ZONE-METIER-PMPB-XXX-PMPB-XXX-AUTOR-TS</v>
      </c>
      <c r="J9" s="75" t="s">
        <v>373</v>
      </c>
      <c r="K9" s="130" t="str">
        <f>CONCATENATE("SITE-BAT-NIV-ZONE-METIER-",B9,"-",C9," - ",J9)</f>
        <v xml:space="preserve">SITE-BAT-NIV-ZONE-METIER-PMPB-XXX - Autorisation de marche </v>
      </c>
      <c r="L9" s="10"/>
      <c r="M9" s="10"/>
      <c r="N9" s="20" t="s">
        <v>85</v>
      </c>
      <c r="O9" s="10"/>
      <c r="P9" s="10"/>
      <c r="Q9" s="175"/>
    </row>
    <row r="10" spans="1:17" x14ac:dyDescent="0.25">
      <c r="A10" s="3" t="s">
        <v>566</v>
      </c>
      <c r="B10" s="20" t="s">
        <v>227</v>
      </c>
      <c r="C10" s="1" t="s">
        <v>28</v>
      </c>
      <c r="D10" s="20" t="s">
        <v>227</v>
      </c>
      <c r="E10" s="1" t="s">
        <v>28</v>
      </c>
      <c r="F10" s="2" t="s">
        <v>6</v>
      </c>
      <c r="G10" s="2"/>
      <c r="H10" s="2" t="s">
        <v>7</v>
      </c>
      <c r="I10" s="127" t="str">
        <f>CONCATENATE("SITE-BAT-NIV-ZONE-METIER-",B10,"-",C10,"-",D10,"-",E10,"-",F10,IF(G10="","","."),G10,"-",H10)</f>
        <v>SITE-BAT-NIV-ZONE-METIER-PMPB-XXX-PMPB-XXX-TEMPS-TCP</v>
      </c>
      <c r="J10" s="24" t="s">
        <v>171</v>
      </c>
      <c r="K10" s="130" t="str">
        <f>CONCATENATE("SITE-BAT-NIV-ZONE-METIER-",B10,"-",C10," - ",J10)</f>
        <v>SITE-BAT-NIV-ZONE-METIER-PMPB-XXX - Temps de fonctionnement</v>
      </c>
      <c r="L10" s="10"/>
      <c r="M10" s="10"/>
      <c r="N10" s="10"/>
      <c r="O10" s="10">
        <v>1</v>
      </c>
      <c r="P10" s="10" t="s">
        <v>25</v>
      </c>
      <c r="Q10" s="175"/>
    </row>
    <row r="11" spans="1:17" x14ac:dyDescent="0.25">
      <c r="A11" s="194" t="s">
        <v>579</v>
      </c>
      <c r="B11" s="180" t="s">
        <v>227</v>
      </c>
      <c r="C11" s="161" t="s">
        <v>28</v>
      </c>
      <c r="D11" s="180" t="s">
        <v>227</v>
      </c>
      <c r="E11" s="161" t="s">
        <v>28</v>
      </c>
      <c r="F11" s="162" t="s">
        <v>175</v>
      </c>
      <c r="G11" s="162"/>
      <c r="H11" s="162" t="s">
        <v>82</v>
      </c>
      <c r="I11" s="127" t="str">
        <f t="shared" ref="I11" si="0">CONCATENATE("SITE-BAT-NIV-ZONE-METIER-",B11,"-",C11,"-",D11,"-",E11,"-",F11,IF(G11="","","."),G11,"-",H11)</f>
        <v>SITE-BAT-NIV-ZONE-METIER-PMPB-XXX-PMPB-XXX-CONS-TM</v>
      </c>
      <c r="J11" s="24" t="s">
        <v>170</v>
      </c>
      <c r="K11" s="130" t="str">
        <f t="shared" ref="K11" si="1">CONCATENATE("SITE-BAT-NIV-ZONE-METIER-",B11,"-",C11," - ",J11)</f>
        <v xml:space="preserve">SITE-BAT-NIV-ZONE-METIER-PMPB-XXX - Signal variateur pompe (%) </v>
      </c>
      <c r="L11" s="10"/>
      <c r="M11" s="10"/>
      <c r="N11" s="10"/>
      <c r="O11" s="10">
        <v>5</v>
      </c>
      <c r="P11" s="10" t="s">
        <v>26</v>
      </c>
      <c r="Q11" s="175"/>
    </row>
    <row r="12" spans="1:17" ht="5.25" customHeight="1" x14ac:dyDescent="0.25">
      <c r="A12" s="198"/>
      <c r="B12" s="198"/>
      <c r="C12" s="149"/>
      <c r="D12" s="198"/>
      <c r="E12" s="199"/>
      <c r="F12" s="200"/>
      <c r="G12" s="200"/>
      <c r="H12" s="200"/>
      <c r="I12" s="138"/>
      <c r="J12" s="108"/>
      <c r="K12" s="131"/>
      <c r="L12" s="109"/>
      <c r="M12" s="109"/>
      <c r="N12" s="109"/>
      <c r="O12" s="109"/>
      <c r="P12" s="109"/>
      <c r="Q12" s="109"/>
    </row>
    <row r="13" spans="1:17" x14ac:dyDescent="0.25">
      <c r="A13" s="3" t="s">
        <v>566</v>
      </c>
      <c r="B13" s="10" t="s">
        <v>167</v>
      </c>
      <c r="C13" s="1" t="s">
        <v>28</v>
      </c>
      <c r="D13" s="10" t="s">
        <v>4</v>
      </c>
      <c r="E13" s="76" t="s">
        <v>2</v>
      </c>
      <c r="F13" s="17" t="s">
        <v>126</v>
      </c>
      <c r="G13" s="17"/>
      <c r="H13" s="17" t="s">
        <v>5</v>
      </c>
      <c r="I13" s="127" t="str">
        <f t="shared" ref="I13:I20" si="2">CONCATENATE("SITE-BAT-NIV-ZONE-METIER-",B13,"-",C13,"-",D13,"-",E13,"-",F13,IF(G13="","","."),G13,"-",H13)</f>
        <v>SITE-BAT-NIV-ZONE-METIER-PMPEC-XXX-COMUT-001-MANU-TS</v>
      </c>
      <c r="J13" s="75" t="s">
        <v>372</v>
      </c>
      <c r="K13" s="130" t="str">
        <f t="shared" ref="K13:K20" si="3">CONCATENATE("SITE-BAT-NIV-ZONE-METIER-",B13,"-",C13," - ",J13)</f>
        <v>SITE-BAT-NIV-ZONE-METIER-PMPEC-XXX - Commutateur Manu</v>
      </c>
      <c r="L13" s="10"/>
      <c r="M13" s="10"/>
      <c r="N13" s="20" t="s">
        <v>378</v>
      </c>
      <c r="O13" s="10"/>
      <c r="P13" s="10"/>
      <c r="Q13" s="175"/>
    </row>
    <row r="14" spans="1:17" x14ac:dyDescent="0.25">
      <c r="A14" s="3" t="s">
        <v>566</v>
      </c>
      <c r="B14" s="10" t="s">
        <v>167</v>
      </c>
      <c r="C14" s="1" t="s">
        <v>28</v>
      </c>
      <c r="D14" s="10" t="s">
        <v>4</v>
      </c>
      <c r="E14" s="76" t="s">
        <v>2</v>
      </c>
      <c r="F14" s="17" t="s">
        <v>127</v>
      </c>
      <c r="G14" s="17"/>
      <c r="H14" s="17" t="s">
        <v>5</v>
      </c>
      <c r="I14" s="127" t="str">
        <f t="shared" si="2"/>
        <v>SITE-BAT-NIV-ZONE-METIER-PMPEC-XXX-COMUT-001-AUTO-TS</v>
      </c>
      <c r="J14" s="75" t="s">
        <v>371</v>
      </c>
      <c r="K14" s="130" t="str">
        <f t="shared" si="3"/>
        <v>SITE-BAT-NIV-ZONE-METIER-PMPEC-XXX - Commutateur Auto</v>
      </c>
      <c r="L14" s="10"/>
      <c r="M14" s="10"/>
      <c r="N14" s="20" t="s">
        <v>379</v>
      </c>
      <c r="O14" s="10"/>
      <c r="P14" s="10"/>
      <c r="Q14" s="175"/>
    </row>
    <row r="15" spans="1:17" x14ac:dyDescent="0.25">
      <c r="A15" s="3" t="s">
        <v>566</v>
      </c>
      <c r="B15" s="10" t="s">
        <v>167</v>
      </c>
      <c r="C15" s="1" t="s">
        <v>28</v>
      </c>
      <c r="D15" s="10" t="s">
        <v>169</v>
      </c>
      <c r="E15" s="71" t="s">
        <v>28</v>
      </c>
      <c r="F15" s="17" t="s">
        <v>196</v>
      </c>
      <c r="G15" s="17"/>
      <c r="H15" s="17" t="s">
        <v>82</v>
      </c>
      <c r="I15" s="127" t="str">
        <f t="shared" si="2"/>
        <v>SITE-BAT-NIV-ZONE-METIER-PMPEC-XXX-PDT-XXX-PRES-TM</v>
      </c>
      <c r="J15" s="75" t="s">
        <v>370</v>
      </c>
      <c r="K15" s="130" t="str">
        <f t="shared" si="3"/>
        <v>SITE-BAT-NIV-ZONE-METIER-PMPEC-XXX - Delta Pression</v>
      </c>
      <c r="L15" s="10"/>
      <c r="M15" s="10"/>
      <c r="N15" s="10"/>
      <c r="O15" s="6">
        <v>1</v>
      </c>
      <c r="P15" s="6" t="s">
        <v>235</v>
      </c>
      <c r="Q15" s="175"/>
    </row>
    <row r="16" spans="1:17" x14ac:dyDescent="0.25">
      <c r="A16" s="3" t="s">
        <v>566</v>
      </c>
      <c r="B16" s="74" t="s">
        <v>167</v>
      </c>
      <c r="C16" s="1" t="s">
        <v>28</v>
      </c>
      <c r="D16" s="74" t="s">
        <v>167</v>
      </c>
      <c r="E16" s="1" t="s">
        <v>28</v>
      </c>
      <c r="F16" s="74" t="s">
        <v>0</v>
      </c>
      <c r="G16" s="74"/>
      <c r="H16" s="74" t="s">
        <v>1</v>
      </c>
      <c r="I16" s="127" t="str">
        <f t="shared" si="2"/>
        <v>SITE-BAT-NIV-ZONE-METIER-PMPEC-XXX-PMPEC-XXX-SYN-TA</v>
      </c>
      <c r="J16" s="24" t="s">
        <v>164</v>
      </c>
      <c r="K16" s="130" t="str">
        <f t="shared" si="3"/>
        <v>SITE-BAT-NIV-ZONE-METIER-PMPEC-XXX - Défaut  pompe</v>
      </c>
      <c r="L16" s="8" t="s">
        <v>18</v>
      </c>
      <c r="M16" s="20">
        <v>1</v>
      </c>
      <c r="N16" s="20" t="s">
        <v>23</v>
      </c>
      <c r="O16" s="10"/>
      <c r="P16" s="10"/>
      <c r="Q16" s="175"/>
    </row>
    <row r="17" spans="1:17" x14ac:dyDescent="0.25">
      <c r="A17" s="3" t="s">
        <v>566</v>
      </c>
      <c r="B17" s="74" t="s">
        <v>167</v>
      </c>
      <c r="C17" s="1" t="s">
        <v>28</v>
      </c>
      <c r="D17" s="74" t="s">
        <v>167</v>
      </c>
      <c r="E17" s="1" t="s">
        <v>28</v>
      </c>
      <c r="F17" s="74" t="s">
        <v>175</v>
      </c>
      <c r="G17" s="74"/>
      <c r="H17" s="74" t="s">
        <v>82</v>
      </c>
      <c r="I17" s="127" t="str">
        <f t="shared" si="2"/>
        <v>SITE-BAT-NIV-ZONE-METIER-PMPEC-XXX-PMPEC-XXX-CONS-TM</v>
      </c>
      <c r="J17" s="24" t="s">
        <v>170</v>
      </c>
      <c r="K17" s="130" t="str">
        <f t="shared" si="3"/>
        <v xml:space="preserve">SITE-BAT-NIV-ZONE-METIER-PMPEC-XXX - Signal variateur pompe (%) </v>
      </c>
      <c r="L17" s="10"/>
      <c r="M17" s="10"/>
      <c r="N17" s="10"/>
      <c r="O17" s="10">
        <v>5</v>
      </c>
      <c r="P17" s="10" t="s">
        <v>26</v>
      </c>
      <c r="Q17" s="175"/>
    </row>
    <row r="18" spans="1:17" x14ac:dyDescent="0.25">
      <c r="A18" s="3" t="s">
        <v>566</v>
      </c>
      <c r="B18" s="74" t="s">
        <v>167</v>
      </c>
      <c r="C18" s="1" t="s">
        <v>28</v>
      </c>
      <c r="D18" s="74" t="s">
        <v>167</v>
      </c>
      <c r="E18" s="1" t="s">
        <v>28</v>
      </c>
      <c r="F18" s="74" t="s">
        <v>4</v>
      </c>
      <c r="G18" s="74"/>
      <c r="H18" s="74" t="s">
        <v>5</v>
      </c>
      <c r="I18" s="127" t="str">
        <f t="shared" si="2"/>
        <v>SITE-BAT-NIV-ZONE-METIER-PMPEC-XXX-PMPEC-XXX-COMUT-TS</v>
      </c>
      <c r="J18" s="24" t="s">
        <v>115</v>
      </c>
      <c r="K18" s="130" t="str">
        <f t="shared" si="3"/>
        <v>SITE-BAT-NIV-ZONE-METIER-PMPEC-XXX - Etat Bouton Soft IHM Auto/Arrêt</v>
      </c>
      <c r="L18" s="10"/>
      <c r="M18" s="10"/>
      <c r="N18" s="20" t="s">
        <v>383</v>
      </c>
      <c r="O18" s="10"/>
      <c r="P18" s="10"/>
      <c r="Q18" s="175"/>
    </row>
    <row r="19" spans="1:17" x14ac:dyDescent="0.25">
      <c r="A19" s="3" t="s">
        <v>566</v>
      </c>
      <c r="B19" s="74" t="s">
        <v>167</v>
      </c>
      <c r="C19" s="1" t="s">
        <v>28</v>
      </c>
      <c r="D19" s="74" t="s">
        <v>167</v>
      </c>
      <c r="E19" s="1" t="s">
        <v>28</v>
      </c>
      <c r="F19" s="74" t="s">
        <v>128</v>
      </c>
      <c r="G19" s="74"/>
      <c r="H19" s="74" t="s">
        <v>5</v>
      </c>
      <c r="I19" s="127" t="str">
        <f t="shared" si="2"/>
        <v>SITE-BAT-NIV-ZONE-METIER-PMPEC-XXX-PMPEC-XXX-AUTOR-TS</v>
      </c>
      <c r="J19" s="24" t="s">
        <v>166</v>
      </c>
      <c r="K19" s="130" t="str">
        <f t="shared" si="3"/>
        <v>SITE-BAT-NIV-ZONE-METIER-PMPEC-XXX - Commande marche pompe</v>
      </c>
      <c r="L19" s="10"/>
      <c r="M19" s="10"/>
      <c r="N19" s="20" t="s">
        <v>85</v>
      </c>
      <c r="O19" s="10"/>
      <c r="P19" s="10"/>
      <c r="Q19" s="175"/>
    </row>
    <row r="20" spans="1:17" x14ac:dyDescent="0.25">
      <c r="A20" s="3" t="s">
        <v>566</v>
      </c>
      <c r="B20" s="74" t="s">
        <v>167</v>
      </c>
      <c r="C20" s="1" t="s">
        <v>28</v>
      </c>
      <c r="D20" s="74" t="s">
        <v>167</v>
      </c>
      <c r="E20" s="1" t="s">
        <v>28</v>
      </c>
      <c r="F20" s="74" t="s">
        <v>6</v>
      </c>
      <c r="G20" s="74"/>
      <c r="H20" s="74" t="s">
        <v>7</v>
      </c>
      <c r="I20" s="127" t="str">
        <f t="shared" si="2"/>
        <v>SITE-BAT-NIV-ZONE-METIER-PMPEC-XXX-PMPEC-XXX-TEMPS-TCP</v>
      </c>
      <c r="J20" s="24" t="s">
        <v>171</v>
      </c>
      <c r="K20" s="130" t="str">
        <f t="shared" si="3"/>
        <v>SITE-BAT-NIV-ZONE-METIER-PMPEC-XXX - Temps de fonctionnement</v>
      </c>
      <c r="L20" s="10"/>
      <c r="M20" s="10"/>
      <c r="N20" s="10"/>
      <c r="O20" s="10">
        <v>1</v>
      </c>
      <c r="P20" s="10" t="s">
        <v>25</v>
      </c>
      <c r="Q20" s="175"/>
    </row>
    <row r="21" spans="1:17" ht="5.25" customHeight="1" x14ac:dyDescent="0.25">
      <c r="A21" s="104"/>
      <c r="B21" s="104"/>
      <c r="C21" s="105"/>
      <c r="D21" s="104"/>
      <c r="E21" s="106"/>
      <c r="F21" s="107"/>
      <c r="G21" s="107"/>
      <c r="H21" s="107"/>
      <c r="I21" s="138"/>
      <c r="J21" s="108"/>
      <c r="K21" s="131"/>
      <c r="L21" s="109"/>
      <c r="M21" s="109"/>
      <c r="N21" s="109"/>
      <c r="O21" s="109"/>
      <c r="P21" s="109"/>
      <c r="Q21" s="109"/>
    </row>
    <row r="22" spans="1:17" x14ac:dyDescent="0.25">
      <c r="A22" s="3" t="s">
        <v>566</v>
      </c>
      <c r="B22" s="10" t="s">
        <v>214</v>
      </c>
      <c r="C22" s="1" t="s">
        <v>28</v>
      </c>
      <c r="D22" s="10" t="s">
        <v>214</v>
      </c>
      <c r="E22" s="1" t="s">
        <v>28</v>
      </c>
      <c r="F22" s="17" t="s">
        <v>128</v>
      </c>
      <c r="G22" s="17"/>
      <c r="H22" s="17" t="s">
        <v>5</v>
      </c>
      <c r="I22" s="127" t="str">
        <f t="shared" ref="I22:I27" si="4">CONCATENATE("SITE-BAT-NIV-ZONE-METIER-",B22,"-",C22,"-",D22,"-",E22,"-",F22,IF(G22="","","."),G22,"-",H22)</f>
        <v>SITE-BAT-NIV-ZONE-METIER-PMPEF-XXX-PMPEF-XXX-AUTOR-TS</v>
      </c>
      <c r="J22" s="75" t="s">
        <v>373</v>
      </c>
      <c r="K22" s="130" t="str">
        <f t="shared" ref="K22:K27" si="5">CONCATENATE("SITE-BAT-NIV-ZONE-METIER-",B22,"-",C22," - ",J22)</f>
        <v xml:space="preserve">SITE-BAT-NIV-ZONE-METIER-PMPEF-XXX - Autorisation de marche </v>
      </c>
      <c r="L22" s="10"/>
      <c r="M22" s="10"/>
      <c r="N22" s="20" t="s">
        <v>85</v>
      </c>
      <c r="O22" s="10"/>
      <c r="P22" s="10"/>
      <c r="Q22" s="175"/>
    </row>
    <row r="23" spans="1:17" x14ac:dyDescent="0.25">
      <c r="A23" s="3" t="s">
        <v>570</v>
      </c>
      <c r="B23" s="10" t="s">
        <v>214</v>
      </c>
      <c r="C23" s="1" t="s">
        <v>28</v>
      </c>
      <c r="D23" s="10" t="s">
        <v>4</v>
      </c>
      <c r="E23" s="1" t="s">
        <v>28</v>
      </c>
      <c r="F23" s="17" t="s">
        <v>126</v>
      </c>
      <c r="G23" s="17"/>
      <c r="H23" s="17" t="s">
        <v>5</v>
      </c>
      <c r="I23" s="127" t="str">
        <f t="shared" si="4"/>
        <v>SITE-BAT-NIV-ZONE-METIER-PMPEF-XXX-COMUT-XXX-MANU-TS</v>
      </c>
      <c r="J23" s="75" t="s">
        <v>372</v>
      </c>
      <c r="K23" s="130" t="str">
        <f t="shared" si="5"/>
        <v>SITE-BAT-NIV-ZONE-METIER-PMPEF-XXX - Commutateur Manu</v>
      </c>
      <c r="L23" s="10"/>
      <c r="M23" s="10"/>
      <c r="N23" s="20" t="s">
        <v>378</v>
      </c>
      <c r="O23" s="10"/>
      <c r="P23" s="10"/>
      <c r="Q23" s="175"/>
    </row>
    <row r="24" spans="1:17" x14ac:dyDescent="0.25">
      <c r="A24" s="3" t="s">
        <v>570</v>
      </c>
      <c r="B24" s="10" t="s">
        <v>214</v>
      </c>
      <c r="C24" s="1" t="s">
        <v>28</v>
      </c>
      <c r="D24" s="10" t="s">
        <v>4</v>
      </c>
      <c r="E24" s="1" t="s">
        <v>28</v>
      </c>
      <c r="F24" s="17" t="s">
        <v>127</v>
      </c>
      <c r="G24" s="17"/>
      <c r="H24" s="17" t="s">
        <v>5</v>
      </c>
      <c r="I24" s="127" t="str">
        <f t="shared" si="4"/>
        <v>SITE-BAT-NIV-ZONE-METIER-PMPEF-XXX-COMUT-XXX-AUTO-TS</v>
      </c>
      <c r="J24" s="75" t="s">
        <v>371</v>
      </c>
      <c r="K24" s="130" t="str">
        <f t="shared" si="5"/>
        <v>SITE-BAT-NIV-ZONE-METIER-PMPEF-XXX - Commutateur Auto</v>
      </c>
      <c r="L24" s="10"/>
      <c r="M24" s="10"/>
      <c r="N24" s="20" t="s">
        <v>379</v>
      </c>
      <c r="O24" s="10"/>
      <c r="P24" s="10"/>
      <c r="Q24" s="175"/>
    </row>
    <row r="25" spans="1:17" x14ac:dyDescent="0.25">
      <c r="A25" s="3" t="s">
        <v>566</v>
      </c>
      <c r="B25" s="10" t="s">
        <v>214</v>
      </c>
      <c r="C25" s="1" t="s">
        <v>28</v>
      </c>
      <c r="D25" s="10" t="s">
        <v>214</v>
      </c>
      <c r="E25" s="1" t="s">
        <v>28</v>
      </c>
      <c r="F25" s="17" t="s">
        <v>0</v>
      </c>
      <c r="G25" s="17"/>
      <c r="H25" s="10" t="s">
        <v>1</v>
      </c>
      <c r="I25" s="127" t="str">
        <f t="shared" si="4"/>
        <v>SITE-BAT-NIV-ZONE-METIER-PMPEF-XXX-PMPEF-XXX-SYN-TA</v>
      </c>
      <c r="J25" s="75" t="s">
        <v>336</v>
      </c>
      <c r="K25" s="130" t="str">
        <f t="shared" si="5"/>
        <v>SITE-BAT-NIV-ZONE-METIER-PMPEF-XXX - Défaut pompe</v>
      </c>
      <c r="L25" s="8" t="s">
        <v>18</v>
      </c>
      <c r="M25" s="20">
        <v>1</v>
      </c>
      <c r="N25" s="20" t="s">
        <v>23</v>
      </c>
      <c r="O25" s="10"/>
      <c r="P25" s="10"/>
      <c r="Q25" s="175"/>
    </row>
    <row r="26" spans="1:17" x14ac:dyDescent="0.25">
      <c r="A26" s="3" t="s">
        <v>566</v>
      </c>
      <c r="B26" s="10" t="s">
        <v>214</v>
      </c>
      <c r="C26" s="1" t="s">
        <v>28</v>
      </c>
      <c r="D26" s="10" t="s">
        <v>169</v>
      </c>
      <c r="E26" s="1" t="s">
        <v>28</v>
      </c>
      <c r="F26" s="17" t="s">
        <v>196</v>
      </c>
      <c r="G26" s="17"/>
      <c r="H26" s="17" t="s">
        <v>82</v>
      </c>
      <c r="I26" s="127" t="str">
        <f t="shared" si="4"/>
        <v>SITE-BAT-NIV-ZONE-METIER-PMPEF-XXX-PDT-XXX-PRES-TM</v>
      </c>
      <c r="J26" s="75" t="s">
        <v>370</v>
      </c>
      <c r="K26" s="130" t="str">
        <f t="shared" si="5"/>
        <v>SITE-BAT-NIV-ZONE-METIER-PMPEF-XXX - Delta Pression</v>
      </c>
      <c r="L26" s="10"/>
      <c r="M26" s="10"/>
      <c r="N26" s="10"/>
      <c r="O26" s="6">
        <v>1</v>
      </c>
      <c r="P26" s="6" t="s">
        <v>235</v>
      </c>
      <c r="Q26" s="175"/>
    </row>
    <row r="27" spans="1:17" x14ac:dyDescent="0.25">
      <c r="A27" s="3" t="s">
        <v>566</v>
      </c>
      <c r="B27" s="10" t="s">
        <v>214</v>
      </c>
      <c r="C27" s="1" t="s">
        <v>28</v>
      </c>
      <c r="D27" s="10" t="s">
        <v>214</v>
      </c>
      <c r="E27" s="1" t="s">
        <v>28</v>
      </c>
      <c r="F27" s="17" t="s">
        <v>6</v>
      </c>
      <c r="G27" s="17"/>
      <c r="H27" s="17" t="s">
        <v>7</v>
      </c>
      <c r="I27" s="127" t="str">
        <f t="shared" si="4"/>
        <v>SITE-BAT-NIV-ZONE-METIER-PMPEF-XXX-PMPEF-XXX-TEMPS-TCP</v>
      </c>
      <c r="J27" s="75" t="s">
        <v>171</v>
      </c>
      <c r="K27" s="130" t="str">
        <f t="shared" si="5"/>
        <v>SITE-BAT-NIV-ZONE-METIER-PMPEF-XXX - Temps de fonctionnement</v>
      </c>
      <c r="L27" s="10"/>
      <c r="M27" s="10"/>
      <c r="N27" s="10"/>
      <c r="O27" s="10">
        <v>1</v>
      </c>
      <c r="P27" s="10" t="s">
        <v>25</v>
      </c>
      <c r="Q27" s="175"/>
    </row>
    <row r="28" spans="1:17" ht="5.25" customHeight="1" x14ac:dyDescent="0.25">
      <c r="A28" s="104"/>
      <c r="B28" s="104"/>
      <c r="C28" s="105"/>
      <c r="D28" s="104"/>
      <c r="E28" s="106"/>
      <c r="F28" s="107"/>
      <c r="G28" s="107"/>
      <c r="H28" s="107"/>
      <c r="I28" s="138"/>
      <c r="J28" s="108"/>
      <c r="K28" s="131"/>
      <c r="L28" s="109"/>
      <c r="M28" s="109"/>
      <c r="N28" s="109"/>
      <c r="O28" s="109"/>
      <c r="P28" s="109"/>
      <c r="Q28" s="109"/>
    </row>
    <row r="29" spans="1:17" x14ac:dyDescent="0.25">
      <c r="A29" s="3" t="s">
        <v>566</v>
      </c>
      <c r="B29" s="10" t="s">
        <v>93</v>
      </c>
      <c r="C29" s="1" t="s">
        <v>28</v>
      </c>
      <c r="D29" s="10" t="s">
        <v>4</v>
      </c>
      <c r="E29" s="79" t="s">
        <v>2</v>
      </c>
      <c r="F29" s="17" t="s">
        <v>126</v>
      </c>
      <c r="G29" s="17"/>
      <c r="H29" s="17" t="s">
        <v>5</v>
      </c>
      <c r="I29" s="127" t="str">
        <f t="shared" ref="I29:I36" si="6">CONCATENATE("SITE-BAT-NIV-ZONE-METIER-",B29,"-",C29,"-",D29,"-",E29,"-",F29,IF(G29="","","."),G29,"-",H29)</f>
        <v>SITE-BAT-NIV-ZONE-METIER-PMPEG-XXX-COMUT-001-MANU-TS</v>
      </c>
      <c r="J29" s="75" t="s">
        <v>372</v>
      </c>
      <c r="K29" s="130" t="str">
        <f t="shared" ref="K29:K36" si="7">CONCATENATE("SITE-BAT-NIV-ZONE-METIER-",B29,"-",C29," - ",J29)</f>
        <v>SITE-BAT-NIV-ZONE-METIER-PMPEG-XXX - Commutateur Manu</v>
      </c>
      <c r="L29" s="10"/>
      <c r="M29" s="10"/>
      <c r="N29" s="20" t="s">
        <v>378</v>
      </c>
      <c r="O29" s="10"/>
      <c r="P29" s="10"/>
      <c r="Q29" s="175"/>
    </row>
    <row r="30" spans="1:17" x14ac:dyDescent="0.25">
      <c r="A30" s="3" t="s">
        <v>566</v>
      </c>
      <c r="B30" s="10" t="s">
        <v>93</v>
      </c>
      <c r="C30" s="1" t="s">
        <v>28</v>
      </c>
      <c r="D30" s="10" t="s">
        <v>4</v>
      </c>
      <c r="E30" s="79" t="s">
        <v>2</v>
      </c>
      <c r="F30" s="17" t="s">
        <v>127</v>
      </c>
      <c r="G30" s="17"/>
      <c r="H30" s="17" t="s">
        <v>5</v>
      </c>
      <c r="I30" s="127" t="str">
        <f t="shared" si="6"/>
        <v>SITE-BAT-NIV-ZONE-METIER-PMPEG-XXX-COMUT-001-AUTO-TS</v>
      </c>
      <c r="J30" s="75" t="s">
        <v>371</v>
      </c>
      <c r="K30" s="130" t="str">
        <f t="shared" si="7"/>
        <v>SITE-BAT-NIV-ZONE-METIER-PMPEG-XXX - Commutateur Auto</v>
      </c>
      <c r="L30" s="10"/>
      <c r="M30" s="10"/>
      <c r="N30" s="20" t="s">
        <v>379</v>
      </c>
      <c r="O30" s="10"/>
      <c r="P30" s="10"/>
      <c r="Q30" s="175"/>
    </row>
    <row r="31" spans="1:17" x14ac:dyDescent="0.25">
      <c r="A31" s="3" t="s">
        <v>566</v>
      </c>
      <c r="B31" s="10" t="s">
        <v>93</v>
      </c>
      <c r="C31" s="1" t="s">
        <v>28</v>
      </c>
      <c r="D31" s="10" t="s">
        <v>169</v>
      </c>
      <c r="E31" s="1" t="s">
        <v>28</v>
      </c>
      <c r="F31" s="17" t="s">
        <v>196</v>
      </c>
      <c r="G31" s="17"/>
      <c r="H31" s="17" t="s">
        <v>82</v>
      </c>
      <c r="I31" s="127" t="str">
        <f t="shared" si="6"/>
        <v>SITE-BAT-NIV-ZONE-METIER-PMPEG-XXX-PDT-XXX-PRES-TM</v>
      </c>
      <c r="J31" s="75" t="s">
        <v>370</v>
      </c>
      <c r="K31" s="130" t="str">
        <f t="shared" si="7"/>
        <v>SITE-BAT-NIV-ZONE-METIER-PMPEG-XXX - Delta Pression</v>
      </c>
      <c r="L31" s="10"/>
      <c r="M31" s="10"/>
      <c r="N31" s="10"/>
      <c r="O31" s="6">
        <v>1</v>
      </c>
      <c r="P31" s="6" t="s">
        <v>235</v>
      </c>
      <c r="Q31" s="175"/>
    </row>
    <row r="32" spans="1:17" x14ac:dyDescent="0.25">
      <c r="A32" s="3" t="s">
        <v>566</v>
      </c>
      <c r="B32" s="74" t="s">
        <v>93</v>
      </c>
      <c r="C32" s="1" t="s">
        <v>28</v>
      </c>
      <c r="D32" s="74" t="s">
        <v>93</v>
      </c>
      <c r="E32" s="1" t="s">
        <v>28</v>
      </c>
      <c r="F32" s="74" t="s">
        <v>0</v>
      </c>
      <c r="G32" s="74"/>
      <c r="H32" s="74" t="s">
        <v>1</v>
      </c>
      <c r="I32" s="127" t="str">
        <f t="shared" si="6"/>
        <v>SITE-BAT-NIV-ZONE-METIER-PMPEG-XXX-PMPEG-XXX-SYN-TA</v>
      </c>
      <c r="J32" s="24" t="s">
        <v>164</v>
      </c>
      <c r="K32" s="130" t="str">
        <f t="shared" si="7"/>
        <v>SITE-BAT-NIV-ZONE-METIER-PMPEG-XXX - Défaut  pompe</v>
      </c>
      <c r="L32" s="8" t="s">
        <v>18</v>
      </c>
      <c r="M32" s="20">
        <v>1</v>
      </c>
      <c r="N32" s="20" t="s">
        <v>23</v>
      </c>
      <c r="O32" s="10"/>
      <c r="P32" s="10"/>
      <c r="Q32" s="175"/>
    </row>
    <row r="33" spans="1:17" x14ac:dyDescent="0.25">
      <c r="A33" s="3" t="s">
        <v>566</v>
      </c>
      <c r="B33" s="74" t="s">
        <v>93</v>
      </c>
      <c r="C33" s="1" t="s">
        <v>28</v>
      </c>
      <c r="D33" s="74" t="s">
        <v>93</v>
      </c>
      <c r="E33" s="1" t="s">
        <v>28</v>
      </c>
      <c r="F33" s="74" t="s">
        <v>128</v>
      </c>
      <c r="G33" s="74"/>
      <c r="H33" s="74" t="s">
        <v>5</v>
      </c>
      <c r="I33" s="127" t="str">
        <f t="shared" si="6"/>
        <v>SITE-BAT-NIV-ZONE-METIER-PMPEG-XXX-PMPEG-XXX-AUTOR-TS</v>
      </c>
      <c r="J33" s="24" t="s">
        <v>166</v>
      </c>
      <c r="K33" s="130" t="str">
        <f t="shared" si="7"/>
        <v>SITE-BAT-NIV-ZONE-METIER-PMPEG-XXX - Commande marche pompe</v>
      </c>
      <c r="L33" s="10"/>
      <c r="M33" s="10"/>
      <c r="N33" s="20" t="s">
        <v>85</v>
      </c>
      <c r="O33" s="10"/>
      <c r="P33" s="10"/>
      <c r="Q33" s="175"/>
    </row>
    <row r="34" spans="1:17" x14ac:dyDescent="0.25">
      <c r="A34" s="3" t="s">
        <v>566</v>
      </c>
      <c r="B34" s="74" t="s">
        <v>93</v>
      </c>
      <c r="C34" s="1" t="s">
        <v>28</v>
      </c>
      <c r="D34" s="74" t="s">
        <v>93</v>
      </c>
      <c r="E34" s="1" t="s">
        <v>28</v>
      </c>
      <c r="F34" s="74" t="s">
        <v>175</v>
      </c>
      <c r="G34" s="74"/>
      <c r="H34" s="74" t="s">
        <v>82</v>
      </c>
      <c r="I34" s="127" t="str">
        <f t="shared" si="6"/>
        <v>SITE-BAT-NIV-ZONE-METIER-PMPEG-XXX-PMPEG-XXX-CONS-TM</v>
      </c>
      <c r="J34" s="24" t="s">
        <v>170</v>
      </c>
      <c r="K34" s="130" t="str">
        <f t="shared" si="7"/>
        <v xml:space="preserve">SITE-BAT-NIV-ZONE-METIER-PMPEG-XXX - Signal variateur pompe (%) </v>
      </c>
      <c r="L34" s="10"/>
      <c r="M34" s="10"/>
      <c r="N34" s="10"/>
      <c r="O34" s="10">
        <v>5</v>
      </c>
      <c r="P34" s="10" t="s">
        <v>26</v>
      </c>
      <c r="Q34" s="175"/>
    </row>
    <row r="35" spans="1:17" x14ac:dyDescent="0.25">
      <c r="A35" s="3" t="s">
        <v>566</v>
      </c>
      <c r="B35" s="74" t="s">
        <v>93</v>
      </c>
      <c r="C35" s="1" t="s">
        <v>28</v>
      </c>
      <c r="D35" s="74" t="s">
        <v>93</v>
      </c>
      <c r="E35" s="1" t="s">
        <v>28</v>
      </c>
      <c r="F35" s="74" t="s">
        <v>4</v>
      </c>
      <c r="G35" s="74"/>
      <c r="H35" s="74" t="s">
        <v>5</v>
      </c>
      <c r="I35" s="127" t="str">
        <f t="shared" si="6"/>
        <v>SITE-BAT-NIV-ZONE-METIER-PMPEG-XXX-PMPEG-XXX-COMUT-TS</v>
      </c>
      <c r="J35" s="24" t="s">
        <v>115</v>
      </c>
      <c r="K35" s="130" t="str">
        <f t="shared" si="7"/>
        <v>SITE-BAT-NIV-ZONE-METIER-PMPEG-XXX - Etat Bouton Soft IHM Auto/Arrêt</v>
      </c>
      <c r="L35" s="10"/>
      <c r="M35" s="10"/>
      <c r="N35" s="20" t="s">
        <v>383</v>
      </c>
      <c r="O35" s="10"/>
      <c r="P35" s="10"/>
      <c r="Q35" s="175"/>
    </row>
    <row r="36" spans="1:17" x14ac:dyDescent="0.25">
      <c r="A36" s="3" t="s">
        <v>566</v>
      </c>
      <c r="B36" s="74" t="s">
        <v>93</v>
      </c>
      <c r="C36" s="1" t="s">
        <v>28</v>
      </c>
      <c r="D36" s="74" t="s">
        <v>93</v>
      </c>
      <c r="E36" s="1" t="s">
        <v>28</v>
      </c>
      <c r="F36" s="74" t="s">
        <v>6</v>
      </c>
      <c r="G36" s="74"/>
      <c r="H36" s="74" t="s">
        <v>7</v>
      </c>
      <c r="I36" s="127" t="str">
        <f t="shared" si="6"/>
        <v>SITE-BAT-NIV-ZONE-METIER-PMPEG-XXX-PMPEG-XXX-TEMPS-TCP</v>
      </c>
      <c r="J36" s="24" t="s">
        <v>171</v>
      </c>
      <c r="K36" s="130" t="str">
        <f t="shared" si="7"/>
        <v>SITE-BAT-NIV-ZONE-METIER-PMPEG-XXX - Temps de fonctionnement</v>
      </c>
      <c r="L36" s="10"/>
      <c r="M36" s="10"/>
      <c r="N36" s="10"/>
      <c r="O36" s="10">
        <v>1</v>
      </c>
      <c r="P36" s="10" t="s">
        <v>25</v>
      </c>
      <c r="Q36" s="175"/>
    </row>
    <row r="37" spans="1:17" ht="5.25" customHeight="1" x14ac:dyDescent="0.25">
      <c r="A37" s="104"/>
      <c r="B37" s="104"/>
      <c r="C37" s="105"/>
      <c r="D37" s="104"/>
      <c r="E37" s="106"/>
      <c r="F37" s="107"/>
      <c r="G37" s="107"/>
      <c r="H37" s="107"/>
      <c r="I37" s="138"/>
      <c r="J37" s="108"/>
      <c r="K37" s="131"/>
      <c r="L37" s="109"/>
      <c r="M37" s="109"/>
      <c r="N37" s="109"/>
      <c r="O37" s="109"/>
      <c r="P37" s="109"/>
      <c r="Q37" s="109"/>
    </row>
    <row r="38" spans="1:17" x14ac:dyDescent="0.25">
      <c r="A38" s="3" t="s">
        <v>566</v>
      </c>
      <c r="B38" s="83" t="s">
        <v>290</v>
      </c>
      <c r="C38" s="1" t="s">
        <v>28</v>
      </c>
      <c r="D38" s="74" t="s">
        <v>290</v>
      </c>
      <c r="E38" s="1" t="s">
        <v>28</v>
      </c>
      <c r="F38" s="74" t="s">
        <v>0</v>
      </c>
      <c r="G38" s="74"/>
      <c r="H38" s="74" t="s">
        <v>1</v>
      </c>
      <c r="I38" s="127" t="str">
        <f>CONCATENATE("SITE-BAT-NIV-ZONE-METIER-",B38,"-",C38,"-",D38,"-",E38,"-",F38,IF(G38="","","."),G38,"-",H38)</f>
        <v>SITE-BAT-NIV-ZONE-METIER-PMPF-XXX-PMPF-XXX-SYN-TA</v>
      </c>
      <c r="J38" s="24" t="s">
        <v>374</v>
      </c>
      <c r="K38" s="130" t="str">
        <f>CONCATENATE("SITE-BAT-NIV-ZONE-METIER-",B38,"-",C38," - ",J38)</f>
        <v>SITE-BAT-NIV-ZONE-METIER-PMPF-XXX - Synthèse défaut pompe N°XX fuel</v>
      </c>
      <c r="L38" s="8" t="s">
        <v>18</v>
      </c>
      <c r="M38" s="20">
        <v>1</v>
      </c>
      <c r="N38" s="20" t="s">
        <v>23</v>
      </c>
      <c r="O38" s="10"/>
      <c r="P38" s="10"/>
      <c r="Q38" s="175"/>
    </row>
    <row r="39" spans="1:17" x14ac:dyDescent="0.25">
      <c r="A39" s="3" t="s">
        <v>566</v>
      </c>
      <c r="B39" s="83" t="s">
        <v>290</v>
      </c>
      <c r="C39" s="1" t="s">
        <v>28</v>
      </c>
      <c r="D39" s="74" t="s">
        <v>290</v>
      </c>
      <c r="E39" s="1" t="s">
        <v>28</v>
      </c>
      <c r="F39" s="74" t="s">
        <v>4</v>
      </c>
      <c r="G39" s="74"/>
      <c r="H39" s="74" t="s">
        <v>5</v>
      </c>
      <c r="I39" s="127" t="str">
        <f>CONCATENATE("SITE-BAT-NIV-ZONE-METIER-",B39,"-",C39,"-",D39,"-",E39,"-",F39,IF(G39="","","."),G39,"-",H39)</f>
        <v>SITE-BAT-NIV-ZONE-METIER-PMPF-XXX-PMPF-XXX-COMUT-TS</v>
      </c>
      <c r="J39" s="24" t="s">
        <v>291</v>
      </c>
      <c r="K39" s="130" t="str">
        <f>CONCATENATE("SITE-BAT-NIV-ZONE-METIER-",B39,"-",C39," - ",J39)</f>
        <v>SITE-BAT-NIV-ZONE-METIER-PMPF-XXX - Etat Bouton Soft IHM Auto/Arrêt fuel</v>
      </c>
      <c r="L39" s="10"/>
      <c r="M39" s="10"/>
      <c r="N39" s="20" t="s">
        <v>383</v>
      </c>
      <c r="O39" s="10"/>
      <c r="P39" s="10"/>
      <c r="Q39" s="175"/>
    </row>
    <row r="40" spans="1:17" x14ac:dyDescent="0.25">
      <c r="A40" s="3" t="s">
        <v>566</v>
      </c>
      <c r="B40" s="83" t="s">
        <v>290</v>
      </c>
      <c r="C40" s="1" t="s">
        <v>28</v>
      </c>
      <c r="D40" s="74" t="s">
        <v>290</v>
      </c>
      <c r="E40" s="1" t="s">
        <v>28</v>
      </c>
      <c r="F40" s="74" t="s">
        <v>128</v>
      </c>
      <c r="G40" s="74"/>
      <c r="H40" s="74" t="s">
        <v>5</v>
      </c>
      <c r="I40" s="127" t="str">
        <f>CONCATENATE("SITE-BAT-NIV-ZONE-METIER-",B40,"-",C40,"-",D40,"-",E40,"-",F40,IF(G40="","","."),G40,"-",H40)</f>
        <v>SITE-BAT-NIV-ZONE-METIER-PMPF-XXX-PMPF-XXX-AUTOR-TS</v>
      </c>
      <c r="J40" s="24" t="s">
        <v>375</v>
      </c>
      <c r="K40" s="130" t="str">
        <f>CONCATENATE("SITE-BAT-NIV-ZONE-METIER-",B40,"-",C40," - ",J40)</f>
        <v>SITE-BAT-NIV-ZONE-METIER-PMPF-XXX - Commande marche pompe N°XX  fuel</v>
      </c>
      <c r="L40" s="10"/>
      <c r="M40" s="10"/>
      <c r="N40" s="20" t="s">
        <v>85</v>
      </c>
      <c r="O40" s="10"/>
      <c r="P40" s="10"/>
      <c r="Q40" s="175"/>
    </row>
    <row r="41" spans="1:17" x14ac:dyDescent="0.25">
      <c r="A41" s="3" t="s">
        <v>566</v>
      </c>
      <c r="B41" s="83" t="s">
        <v>290</v>
      </c>
      <c r="C41" s="1" t="s">
        <v>28</v>
      </c>
      <c r="D41" s="74" t="s">
        <v>290</v>
      </c>
      <c r="E41" s="1" t="s">
        <v>28</v>
      </c>
      <c r="F41" s="74" t="s">
        <v>6</v>
      </c>
      <c r="G41" s="74"/>
      <c r="H41" s="74" t="s">
        <v>7</v>
      </c>
      <c r="I41" s="127" t="str">
        <f>CONCATENATE("SITE-BAT-NIV-ZONE-METIER-",B41,"-",C41,"-",D41,"-",E41,"-",F41,IF(G41="","","."),G41,"-",H41)</f>
        <v>SITE-BAT-NIV-ZONE-METIER-PMPF-XXX-PMPF-XXX-TEMPS-TCP</v>
      </c>
      <c r="J41" s="24" t="s">
        <v>376</v>
      </c>
      <c r="K41" s="130" t="str">
        <f>CONCATENATE("SITE-BAT-NIV-ZONE-METIER-",B41,"-",C41," - ",J41)</f>
        <v>SITE-BAT-NIV-ZONE-METIER-PMPF-XXX - Temps de fonctionnement pompe N°XX  fuel</v>
      </c>
      <c r="L41" s="10"/>
      <c r="M41" s="10"/>
      <c r="N41" s="10"/>
      <c r="O41" s="10">
        <v>1</v>
      </c>
      <c r="P41" s="10" t="s">
        <v>25</v>
      </c>
      <c r="Q41" s="175"/>
    </row>
    <row r="42" spans="1:17" ht="5.25" customHeight="1" x14ac:dyDescent="0.25">
      <c r="A42" s="104"/>
      <c r="B42" s="104"/>
      <c r="C42" s="105"/>
      <c r="D42" s="104"/>
      <c r="E42" s="106"/>
      <c r="F42" s="107"/>
      <c r="G42" s="107"/>
      <c r="H42" s="107"/>
      <c r="I42" s="138"/>
      <c r="J42" s="108"/>
      <c r="K42" s="131"/>
      <c r="L42" s="109"/>
      <c r="M42" s="109"/>
      <c r="N42" s="109"/>
      <c r="O42" s="109"/>
      <c r="P42" s="109"/>
      <c r="Q42" s="109"/>
    </row>
    <row r="43" spans="1:17" x14ac:dyDescent="0.25">
      <c r="A43" s="3" t="s">
        <v>566</v>
      </c>
      <c r="B43" s="74" t="s">
        <v>273</v>
      </c>
      <c r="C43" s="1" t="s">
        <v>28</v>
      </c>
      <c r="D43" s="84" t="s">
        <v>273</v>
      </c>
      <c r="E43" s="1" t="s">
        <v>28</v>
      </c>
      <c r="F43" s="74" t="s">
        <v>341</v>
      </c>
      <c r="G43" s="74"/>
      <c r="H43" s="74" t="s">
        <v>1</v>
      </c>
      <c r="I43" s="127" t="str">
        <f>CONCATENATE("SITE-BAT-NIV-ZONE-METIER-",B43,"-",C43,"-",D43,"-",E43,"-",F43,IF(G43="","","."),G43,"-",H43)</f>
        <v>SITE-BAT-NIV-ZONE-METIER-PMPR-XXX-PMPR-XXX-EP-TA</v>
      </c>
      <c r="J43" s="24" t="s">
        <v>382</v>
      </c>
      <c r="K43" s="130" t="str">
        <f>CONCATENATE("SITE-BAT-NIV-ZONE-METIER-",B43,"-",C43," - ",J43)</f>
        <v>SITE-BAT-NIV-ZONE-METIER-PMPR-XXX - Défaut Pompe submersible EP</v>
      </c>
      <c r="L43" s="8" t="s">
        <v>18</v>
      </c>
      <c r="M43" s="20">
        <v>1</v>
      </c>
      <c r="N43" s="20" t="s">
        <v>23</v>
      </c>
      <c r="O43" s="10"/>
      <c r="P43" s="10"/>
      <c r="Q43" s="175"/>
    </row>
    <row r="44" spans="1:17" x14ac:dyDescent="0.25">
      <c r="A44" s="3" t="s">
        <v>566</v>
      </c>
      <c r="B44" s="74" t="s">
        <v>273</v>
      </c>
      <c r="C44" s="1" t="s">
        <v>28</v>
      </c>
      <c r="D44" s="84" t="s">
        <v>273</v>
      </c>
      <c r="E44" s="1" t="s">
        <v>28</v>
      </c>
      <c r="F44" s="74" t="s">
        <v>79</v>
      </c>
      <c r="G44" s="74"/>
      <c r="H44" s="74" t="s">
        <v>5</v>
      </c>
      <c r="I44" s="127" t="str">
        <f>CONCATENATE("SITE-BAT-NIV-ZONE-METIER-",B44,"-",C44,"-",D44,"-",E44,"-",F44,IF(G44="","","."),G44,"-",H44)</f>
        <v>SITE-BAT-NIV-ZONE-METIER-PMPR-XXX-PMPR-XXX-RM-TS</v>
      </c>
      <c r="J44" s="24" t="s">
        <v>344</v>
      </c>
      <c r="K44" s="130" t="str">
        <f>CONCATENATE("SITE-BAT-NIV-ZONE-METIER-",B44,"-",C44," - ",J44)</f>
        <v xml:space="preserve">SITE-BAT-NIV-ZONE-METIER-PMPR-XXX - Retour marche Pompe submersible </v>
      </c>
      <c r="L44" s="10"/>
      <c r="M44" s="10"/>
      <c r="N44" s="20" t="s">
        <v>85</v>
      </c>
      <c r="O44" s="10"/>
      <c r="P44" s="10"/>
      <c r="Q44" s="175"/>
    </row>
    <row r="45" spans="1:17" x14ac:dyDescent="0.25">
      <c r="A45" s="3" t="s">
        <v>566</v>
      </c>
      <c r="B45" s="74" t="s">
        <v>273</v>
      </c>
      <c r="C45" s="1" t="s">
        <v>28</v>
      </c>
      <c r="D45" s="84" t="s">
        <v>273</v>
      </c>
      <c r="E45" s="1" t="s">
        <v>28</v>
      </c>
      <c r="F45" s="74" t="s">
        <v>345</v>
      </c>
      <c r="G45" s="74"/>
      <c r="H45" s="74" t="s">
        <v>1</v>
      </c>
      <c r="I45" s="127" t="str">
        <f>CONCATENATE("SITE-BAT-NIV-ZONE-METIER-",B45,"-",C45,"-",D45,"-",E45,"-",F45,IF(G45="","","."),G45,"-",H45)</f>
        <v>SITE-BAT-NIV-ZONE-METIER-PMPR-XXX-PMPR-XXX-AC-TA</v>
      </c>
      <c r="J45" s="24" t="s">
        <v>380</v>
      </c>
      <c r="K45" s="130" t="str">
        <f>CONCATENATE("SITE-BAT-NIV-ZONE-METIER-",B45,"-",C45," - ",J45)</f>
        <v>SITE-BAT-NIV-ZONE-METIER-PMPR-XXX - Défaut pompe Anti-Crue</v>
      </c>
      <c r="L45" s="8" t="s">
        <v>18</v>
      </c>
      <c r="M45" s="20">
        <v>1</v>
      </c>
      <c r="N45" s="20" t="s">
        <v>23</v>
      </c>
      <c r="O45" s="10"/>
      <c r="P45" s="10"/>
      <c r="Q45" s="175"/>
    </row>
    <row r="46" spans="1:17" x14ac:dyDescent="0.25">
      <c r="A46" s="3" t="s">
        <v>566</v>
      </c>
      <c r="B46" s="74" t="s">
        <v>273</v>
      </c>
      <c r="C46" s="1" t="s">
        <v>28</v>
      </c>
      <c r="D46" s="74" t="s">
        <v>273</v>
      </c>
      <c r="E46" s="1" t="s">
        <v>28</v>
      </c>
      <c r="F46" s="74" t="s">
        <v>0</v>
      </c>
      <c r="G46" s="74"/>
      <c r="H46" s="74" t="s">
        <v>1</v>
      </c>
      <c r="I46" s="127" t="str">
        <f>CONCATENATE("SITE-BAT-NIV-ZONE-METIER-",B46,"-",C46,"-",D46,"-",E46,"-",F46,IF(G46="","","."),G46,"-",H46)</f>
        <v>SITE-BAT-NIV-ZONE-METIER-PMPR-XXX-PMPR-XXX-SYN-TA</v>
      </c>
      <c r="J46" s="24" t="s">
        <v>381</v>
      </c>
      <c r="K46" s="130" t="str">
        <f>CONCATENATE("SITE-BAT-NIV-ZONE-METIER-",B46,"-",C46," - ",J46)</f>
        <v>SITE-BAT-NIV-ZONE-METIER-PMPR-XXX - Défaut Pompe de relevage</v>
      </c>
      <c r="L46" s="8" t="s">
        <v>18</v>
      </c>
      <c r="M46" s="20">
        <v>1</v>
      </c>
      <c r="N46" s="20" t="s">
        <v>23</v>
      </c>
      <c r="O46" s="10"/>
      <c r="P46" s="10"/>
      <c r="Q46" s="175"/>
    </row>
    <row r="47" spans="1:17" ht="5.25" customHeight="1" x14ac:dyDescent="0.25">
      <c r="A47" s="104"/>
      <c r="B47" s="104"/>
      <c r="C47" s="105"/>
      <c r="D47" s="104"/>
      <c r="E47" s="106"/>
      <c r="F47" s="107"/>
      <c r="G47" s="107"/>
      <c r="H47" s="107"/>
      <c r="I47" s="138"/>
      <c r="J47" s="108"/>
      <c r="K47" s="131"/>
      <c r="L47" s="109"/>
      <c r="M47" s="109"/>
      <c r="N47" s="109"/>
      <c r="O47" s="109"/>
      <c r="P47" s="109"/>
      <c r="Q47" s="109"/>
    </row>
    <row r="48" spans="1:17" x14ac:dyDescent="0.25">
      <c r="A48" s="3" t="s">
        <v>566</v>
      </c>
      <c r="B48" s="83" t="s">
        <v>195</v>
      </c>
      <c r="C48" s="1" t="s">
        <v>28</v>
      </c>
      <c r="D48" s="74" t="s">
        <v>195</v>
      </c>
      <c r="E48" s="1" t="s">
        <v>28</v>
      </c>
      <c r="F48" s="74" t="s">
        <v>0</v>
      </c>
      <c r="G48" s="74" t="s">
        <v>183</v>
      </c>
      <c r="H48" s="74" t="s">
        <v>1</v>
      </c>
      <c r="I48" s="127" t="str">
        <f>CONCATENATE("SITE-BAT-NIV-ZONE-METIER-",B48,"-",C48,"-",D48,"-",E48,"-",F48,IF(G48="","","."),G48,"-",H48)</f>
        <v>SITE-BAT-NIV-ZONE-METIER-PMPREJ-XXX-PMPREJ-XXX-SYN.GEO-TA</v>
      </c>
      <c r="J48" s="24" t="s">
        <v>377</v>
      </c>
      <c r="K48" s="130" t="str">
        <f>CONCATENATE("SITE-BAT-NIV-ZONE-METIER-",B48,"-",C48," - ",J48)</f>
        <v>SITE-BAT-NIV-ZONE-METIER-PMPREJ-XXX - Défaut Pompe</v>
      </c>
      <c r="L48" s="8" t="s">
        <v>18</v>
      </c>
      <c r="M48" s="20">
        <v>1</v>
      </c>
      <c r="N48" s="20" t="s">
        <v>23</v>
      </c>
      <c r="O48" s="10"/>
      <c r="P48" s="10"/>
      <c r="Q48" s="175"/>
    </row>
    <row r="49" spans="1:17" x14ac:dyDescent="0.25">
      <c r="A49" s="3" t="s">
        <v>566</v>
      </c>
      <c r="B49" s="83" t="s">
        <v>195</v>
      </c>
      <c r="C49" s="1" t="s">
        <v>28</v>
      </c>
      <c r="D49" s="74" t="s">
        <v>195</v>
      </c>
      <c r="E49" s="1" t="s">
        <v>28</v>
      </c>
      <c r="F49" s="74" t="s">
        <v>6</v>
      </c>
      <c r="G49" s="74" t="s">
        <v>183</v>
      </c>
      <c r="H49" s="74" t="s">
        <v>7</v>
      </c>
      <c r="I49" s="127" t="str">
        <f>CONCATENATE("SITE-BAT-NIV-ZONE-METIER-",B49,"-",C49,"-",D49,"-",E49,"-",F49,IF(G49="","","."),G49,"-",H49)</f>
        <v>SITE-BAT-NIV-ZONE-METIER-PMPREJ-XXX-PMPREJ-XXX-TEMPS.GEO-TCP</v>
      </c>
      <c r="J49" s="24" t="s">
        <v>171</v>
      </c>
      <c r="K49" s="130" t="str">
        <f>CONCATENATE("SITE-BAT-NIV-ZONE-METIER-",B49,"-",C49," - ",J49)</f>
        <v>SITE-BAT-NIV-ZONE-METIER-PMPREJ-XXX - Temps de fonctionnement</v>
      </c>
      <c r="L49" s="10"/>
      <c r="M49" s="10"/>
      <c r="N49" s="10"/>
      <c r="O49" s="10">
        <v>1</v>
      </c>
      <c r="P49" s="10" t="s">
        <v>25</v>
      </c>
      <c r="Q49" s="175"/>
    </row>
    <row r="50" spans="1:17" x14ac:dyDescent="0.25">
      <c r="A50" s="3" t="s">
        <v>566</v>
      </c>
      <c r="B50" s="83" t="s">
        <v>195</v>
      </c>
      <c r="C50" s="1" t="s">
        <v>28</v>
      </c>
      <c r="D50" s="74" t="s">
        <v>195</v>
      </c>
      <c r="E50" s="1" t="s">
        <v>28</v>
      </c>
      <c r="F50" s="74" t="s">
        <v>4</v>
      </c>
      <c r="G50" s="74" t="s">
        <v>183</v>
      </c>
      <c r="H50" s="74" t="s">
        <v>5</v>
      </c>
      <c r="I50" s="127" t="str">
        <f>CONCATENATE("SITE-BAT-NIV-ZONE-METIER-",B50,"-",C50,"-",D50,"-",E50,"-",F50,IF(G50="","","."),G50,"-",H50)</f>
        <v>SITE-BAT-NIV-ZONE-METIER-PMPREJ-XXX-PMPREJ-XXX-COMUT.GEO-TS</v>
      </c>
      <c r="J50" s="24" t="s">
        <v>115</v>
      </c>
      <c r="K50" s="130" t="str">
        <f>CONCATENATE("SITE-BAT-NIV-ZONE-METIER-",B50,"-",C50," - ",J50)</f>
        <v>SITE-BAT-NIV-ZONE-METIER-PMPREJ-XXX - Etat Bouton Soft IHM Auto/Arrêt</v>
      </c>
      <c r="L50" s="10"/>
      <c r="M50" s="10"/>
      <c r="N50" s="20" t="s">
        <v>383</v>
      </c>
      <c r="O50" s="10"/>
      <c r="P50" s="10"/>
      <c r="Q50" s="175"/>
    </row>
    <row r="51" spans="1:17" x14ac:dyDescent="0.25">
      <c r="A51" s="3" t="s">
        <v>566</v>
      </c>
      <c r="B51" s="83" t="s">
        <v>195</v>
      </c>
      <c r="C51" s="1" t="s">
        <v>28</v>
      </c>
      <c r="D51" s="74" t="s">
        <v>195</v>
      </c>
      <c r="E51" s="1" t="s">
        <v>28</v>
      </c>
      <c r="F51" s="74" t="s">
        <v>128</v>
      </c>
      <c r="G51" s="74" t="s">
        <v>183</v>
      </c>
      <c r="H51" s="74" t="s">
        <v>5</v>
      </c>
      <c r="I51" s="127" t="str">
        <f>CONCATENATE("SITE-BAT-NIV-ZONE-METIER-",B51,"-",C51,"-",D51,"-",E51,"-",F51,IF(G51="","","."),G51,"-",H51)</f>
        <v>SITE-BAT-NIV-ZONE-METIER-PMPREJ-XXX-PMPREJ-XXX-AUTOR.GEO-TS</v>
      </c>
      <c r="J51" s="24" t="s">
        <v>166</v>
      </c>
      <c r="K51" s="130" t="str">
        <f>CONCATENATE("SITE-BAT-NIV-ZONE-METIER-",B51,"-",C51," - ",J51)</f>
        <v>SITE-BAT-NIV-ZONE-METIER-PMPREJ-XXX - Commande marche pompe</v>
      </c>
      <c r="L51" s="10"/>
      <c r="M51" s="10"/>
      <c r="N51" s="20" t="s">
        <v>85</v>
      </c>
      <c r="O51" s="10"/>
      <c r="P51" s="10"/>
      <c r="Q51" s="175"/>
    </row>
    <row r="52" spans="1:17" x14ac:dyDescent="0.25">
      <c r="A52" s="3" t="s">
        <v>566</v>
      </c>
      <c r="B52" s="83" t="s">
        <v>195</v>
      </c>
      <c r="C52" s="1" t="s">
        <v>28</v>
      </c>
      <c r="D52" s="74" t="s">
        <v>195</v>
      </c>
      <c r="E52" s="1" t="s">
        <v>28</v>
      </c>
      <c r="F52" s="74" t="s">
        <v>175</v>
      </c>
      <c r="G52" s="74" t="s">
        <v>183</v>
      </c>
      <c r="H52" s="74" t="s">
        <v>82</v>
      </c>
      <c r="I52" s="127" t="str">
        <f>CONCATENATE("SITE-BAT-NIV-ZONE-METIER-",B52,"-",C52,"-",D52,"-",E52,"-",F52,IF(G52="","","."),G52,"-",H52)</f>
        <v>SITE-BAT-NIV-ZONE-METIER-PMPREJ-XXX-PMPREJ-XXX-CONS.GEO-TM</v>
      </c>
      <c r="J52" s="24" t="s">
        <v>170</v>
      </c>
      <c r="K52" s="130" t="str">
        <f>CONCATENATE("SITE-BAT-NIV-ZONE-METIER-",B52,"-",C52," - ",J52)</f>
        <v xml:space="preserve">SITE-BAT-NIV-ZONE-METIER-PMPREJ-XXX - Signal variateur pompe (%) </v>
      </c>
      <c r="L52" s="10"/>
      <c r="M52" s="10"/>
      <c r="N52" s="10"/>
      <c r="O52" s="10">
        <v>5</v>
      </c>
      <c r="P52" s="10" t="s">
        <v>26</v>
      </c>
      <c r="Q52" s="175"/>
    </row>
  </sheetData>
  <autoFilter ref="B6:H52"/>
  <sortState ref="B51:J85">
    <sortCondition ref="B51"/>
  </sortState>
  <mergeCells count="17">
    <mergeCell ref="F4:G4"/>
    <mergeCell ref="H4:H5"/>
    <mergeCell ref="M3:M5"/>
    <mergeCell ref="A3:A5"/>
    <mergeCell ref="Q3:Q4"/>
    <mergeCell ref="B3:B5"/>
    <mergeCell ref="D3:H3"/>
    <mergeCell ref="I3:I5"/>
    <mergeCell ref="J3:J5"/>
    <mergeCell ref="L3:L5"/>
    <mergeCell ref="K3:K5"/>
    <mergeCell ref="N3:N5"/>
    <mergeCell ref="O3:O5"/>
    <mergeCell ref="P3:P5"/>
    <mergeCell ref="C4:C5"/>
    <mergeCell ref="D4:D5"/>
    <mergeCell ref="E4:E5"/>
  </mergeCells>
  <conditionalFormatting sqref="I1:I2">
    <cfRule type="duplicateValues" dxfId="94" priority="54"/>
  </conditionalFormatting>
  <conditionalFormatting sqref="I3:I5">
    <cfRule type="duplicateValues" dxfId="93" priority="1"/>
  </conditionalFormatting>
  <conditionalFormatting sqref="I53:I1048576 I1:I2">
    <cfRule type="duplicateValues" dxfId="92" priority="51"/>
  </conditionalFormatting>
  <conditionalFormatting sqref="J53:J1048576">
    <cfRule type="duplicateValues" dxfId="91" priority="53"/>
  </conditionalFormatting>
  <conditionalFormatting sqref="K53:K1048576">
    <cfRule type="duplicateValues" dxfId="90" priority="11"/>
  </conditionalFormatting>
  <pageMargins left="0.7" right="0.7" top="0.75" bottom="0.75" header="0.3" footer="0.3"/>
  <pageSetup paperSize="9" orientation="portrait" r:id="rId1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5"/>
  <dimension ref="A1:Q52"/>
  <sheetViews>
    <sheetView zoomScale="70" zoomScaleNormal="70" workbookViewId="0">
      <selection sqref="A1:A1048576"/>
    </sheetView>
  </sheetViews>
  <sheetFormatPr baseColWidth="10" defaultRowHeight="15" x14ac:dyDescent="0.25"/>
  <cols>
    <col min="1" max="1" width="5" style="3" customWidth="1"/>
    <col min="2" max="3" width="15" customWidth="1"/>
    <col min="5" max="5" width="14.7109375" customWidth="1"/>
    <col min="9" max="9" width="64.28515625" customWidth="1"/>
    <col min="10" max="10" width="61.5703125" customWidth="1"/>
    <col min="11" max="11" width="104" customWidth="1"/>
    <col min="12" max="12" width="13.140625" style="11" customWidth="1"/>
    <col min="13" max="13" width="11.42578125" style="11"/>
    <col min="14" max="14" width="22.28515625" style="11" customWidth="1"/>
    <col min="15" max="15" width="13.140625" customWidth="1"/>
    <col min="17" max="17" width="20.85546875" customWidth="1"/>
  </cols>
  <sheetData>
    <row r="1" spans="1:17" s="3" customFormat="1" ht="26.25" x14ac:dyDescent="0.4">
      <c r="B1" s="5" t="s">
        <v>355</v>
      </c>
      <c r="D1" s="5"/>
      <c r="H1" s="5" t="s">
        <v>209</v>
      </c>
      <c r="L1" s="4"/>
      <c r="M1" s="4"/>
      <c r="N1" s="4"/>
      <c r="Q1"/>
    </row>
    <row r="2" spans="1:17" s="3" customFormat="1" x14ac:dyDescent="0.25">
      <c r="L2" s="4"/>
      <c r="M2" s="4"/>
      <c r="N2" s="4"/>
      <c r="Q2"/>
    </row>
    <row r="3" spans="1:17" s="3" customFormat="1" ht="28.5" customHeight="1" x14ac:dyDescent="0.2">
      <c r="A3" s="211" t="s">
        <v>565</v>
      </c>
      <c r="B3" s="216" t="s">
        <v>17</v>
      </c>
      <c r="C3" s="12" t="s">
        <v>12</v>
      </c>
      <c r="D3" s="219" t="s">
        <v>13</v>
      </c>
      <c r="E3" s="220"/>
      <c r="F3" s="220"/>
      <c r="G3" s="220"/>
      <c r="H3" s="221"/>
      <c r="I3" s="222" t="s">
        <v>482</v>
      </c>
      <c r="J3" s="224" t="s">
        <v>10</v>
      </c>
      <c r="K3" s="222" t="s">
        <v>483</v>
      </c>
      <c r="L3" s="210" t="s">
        <v>14</v>
      </c>
      <c r="M3" s="210" t="s">
        <v>19</v>
      </c>
      <c r="N3" s="210" t="s">
        <v>20</v>
      </c>
      <c r="O3" s="210" t="s">
        <v>21</v>
      </c>
      <c r="P3" s="210" t="s">
        <v>22</v>
      </c>
      <c r="Q3" s="214" t="s">
        <v>550</v>
      </c>
    </row>
    <row r="4" spans="1:17" s="3" customFormat="1" ht="15" customHeight="1" x14ac:dyDescent="0.2">
      <c r="A4" s="212"/>
      <c r="B4" s="217"/>
      <c r="C4" s="228" t="s">
        <v>27</v>
      </c>
      <c r="D4" s="230" t="s">
        <v>8</v>
      </c>
      <c r="E4" s="230" t="s">
        <v>9</v>
      </c>
      <c r="F4" s="232" t="s">
        <v>15</v>
      </c>
      <c r="G4" s="233"/>
      <c r="H4" s="208" t="s">
        <v>16</v>
      </c>
      <c r="I4" s="222"/>
      <c r="J4" s="224"/>
      <c r="K4" s="226"/>
      <c r="L4" s="210"/>
      <c r="M4" s="210"/>
      <c r="N4" s="210"/>
      <c r="O4" s="210"/>
      <c r="P4" s="210"/>
      <c r="Q4" s="215"/>
    </row>
    <row r="5" spans="1:17" ht="15" customHeight="1" x14ac:dyDescent="0.25">
      <c r="A5" s="213"/>
      <c r="B5" s="217"/>
      <c r="C5" s="228"/>
      <c r="D5" s="235"/>
      <c r="E5" s="235"/>
      <c r="F5" s="9" t="s">
        <v>10</v>
      </c>
      <c r="G5" s="9" t="s">
        <v>11</v>
      </c>
      <c r="H5" s="234"/>
      <c r="I5" s="223"/>
      <c r="J5" s="225"/>
      <c r="K5" s="227"/>
      <c r="L5" s="236"/>
      <c r="M5" s="236"/>
      <c r="N5" s="236"/>
      <c r="O5" s="236"/>
      <c r="P5" s="236"/>
      <c r="Q5" s="177" t="s">
        <v>552</v>
      </c>
    </row>
    <row r="6" spans="1:17" s="3" customFormat="1" x14ac:dyDescent="0.25">
      <c r="A6" s="3" t="s">
        <v>566</v>
      </c>
      <c r="B6" s="83" t="s">
        <v>209</v>
      </c>
      <c r="C6" s="1" t="s">
        <v>28</v>
      </c>
      <c r="D6" s="74" t="s">
        <v>209</v>
      </c>
      <c r="E6" s="1" t="s">
        <v>28</v>
      </c>
      <c r="F6" s="74" t="s">
        <v>196</v>
      </c>
      <c r="G6" s="74" t="s">
        <v>183</v>
      </c>
      <c r="H6" s="74" t="s">
        <v>82</v>
      </c>
      <c r="I6" s="127" t="str">
        <f>CONCATENATE("SITE-BAT-NIV-ZONE-METIER-",B6,"-",C6,"-",D6,"-",E6,"-",F6,IF(G6="","","."),G6,"-",H6)</f>
        <v>SITE-BAT-NIV-ZONE-METIER-PT-XXX-PT-XXX-PRES.GEO-TM</v>
      </c>
      <c r="J6" s="24" t="s">
        <v>197</v>
      </c>
      <c r="K6" s="130" t="str">
        <f>CONCATENATE("SITE-BAT-NIV-ZONE-METIER-",B6,"-",C6," - ",J6)</f>
        <v>SITE-BAT-NIV-ZONE-METIER-PT-XXX - Mesure pression d'eau en sortie du puits</v>
      </c>
      <c r="L6" s="19"/>
      <c r="M6" s="20"/>
      <c r="N6" s="20"/>
      <c r="O6" s="6">
        <v>1</v>
      </c>
      <c r="P6" s="6" t="s">
        <v>235</v>
      </c>
      <c r="Q6" s="175"/>
    </row>
    <row r="7" spans="1:17" x14ac:dyDescent="0.25">
      <c r="A7" s="194"/>
      <c r="B7" s="30"/>
      <c r="C7" s="55"/>
      <c r="D7" s="59"/>
      <c r="E7" s="53"/>
      <c r="F7" s="25"/>
      <c r="G7" s="53"/>
      <c r="H7" s="53"/>
      <c r="I7" s="52"/>
      <c r="L7"/>
      <c r="M7"/>
      <c r="N7"/>
      <c r="Q7" s="176"/>
    </row>
    <row r="8" spans="1:17" x14ac:dyDescent="0.25">
      <c r="A8" s="194"/>
      <c r="B8" s="30"/>
      <c r="C8" s="55"/>
      <c r="D8" s="55"/>
      <c r="E8" s="53"/>
      <c r="F8" s="57"/>
      <c r="G8" s="53"/>
      <c r="H8" s="53"/>
      <c r="I8" s="52"/>
      <c r="L8"/>
      <c r="M8"/>
      <c r="N8"/>
      <c r="Q8" s="176"/>
    </row>
    <row r="9" spans="1:17" x14ac:dyDescent="0.25">
      <c r="A9" s="194"/>
      <c r="B9" s="3"/>
      <c r="C9" s="54"/>
      <c r="D9" s="54"/>
      <c r="E9" s="54"/>
      <c r="F9" s="54"/>
      <c r="G9" s="54"/>
      <c r="H9" s="54"/>
      <c r="I9" s="52"/>
      <c r="L9"/>
      <c r="M9"/>
      <c r="N9"/>
      <c r="Q9" s="176"/>
    </row>
    <row r="10" spans="1:17" x14ac:dyDescent="0.25">
      <c r="A10" s="194"/>
      <c r="B10" s="3"/>
      <c r="C10" s="3"/>
      <c r="D10" s="3"/>
      <c r="E10" s="3"/>
      <c r="L10"/>
      <c r="M10"/>
      <c r="N10"/>
      <c r="Q10" s="176"/>
    </row>
    <row r="11" spans="1:17" x14ac:dyDescent="0.25">
      <c r="A11" s="181"/>
      <c r="B11" s="3"/>
      <c r="C11" s="3"/>
      <c r="D11" s="3"/>
      <c r="E11" s="3"/>
      <c r="F11" s="3"/>
      <c r="G11" s="3"/>
      <c r="H11" s="3"/>
      <c r="I11" s="4"/>
      <c r="J11" s="4"/>
      <c r="L11" s="4"/>
      <c r="M11" s="3"/>
      <c r="N11" s="3"/>
      <c r="Q11" s="176"/>
    </row>
    <row r="12" spans="1:17" x14ac:dyDescent="0.25">
      <c r="A12" s="193"/>
      <c r="J12" s="11"/>
      <c r="K12" s="3"/>
      <c r="N12"/>
      <c r="Q12" s="176"/>
    </row>
    <row r="13" spans="1:17" x14ac:dyDescent="0.25">
      <c r="A13" s="193"/>
      <c r="K13" s="3"/>
      <c r="Q13" s="176"/>
    </row>
    <row r="14" spans="1:17" x14ac:dyDescent="0.25">
      <c r="A14" s="193"/>
      <c r="K14" s="3"/>
      <c r="Q14" s="176"/>
    </row>
    <row r="15" spans="1:17" x14ac:dyDescent="0.25">
      <c r="A15" s="193"/>
      <c r="K15" s="11"/>
      <c r="Q15" s="176"/>
    </row>
    <row r="16" spans="1:17" x14ac:dyDescent="0.25">
      <c r="A16" s="193"/>
      <c r="K16" s="11"/>
      <c r="Q16" s="176"/>
    </row>
    <row r="17" spans="1:17" x14ac:dyDescent="0.25">
      <c r="A17" s="193"/>
      <c r="K17" s="11"/>
      <c r="Q17" s="176"/>
    </row>
    <row r="18" spans="1:17" x14ac:dyDescent="0.25">
      <c r="A18" s="193"/>
      <c r="K18" s="37"/>
      <c r="Q18" s="176"/>
    </row>
    <row r="19" spans="1:17" x14ac:dyDescent="0.25">
      <c r="A19" s="193"/>
      <c r="K19" s="37"/>
      <c r="Q19" s="176"/>
    </row>
    <row r="20" spans="1:17" x14ac:dyDescent="0.25">
      <c r="A20" s="181"/>
      <c r="K20" s="37"/>
      <c r="Q20" s="176"/>
    </row>
    <row r="21" spans="1:17" x14ac:dyDescent="0.25">
      <c r="A21" s="193"/>
      <c r="K21" s="37"/>
      <c r="Q21" s="176"/>
    </row>
    <row r="22" spans="1:17" x14ac:dyDescent="0.25">
      <c r="A22" s="193"/>
      <c r="K22" s="25"/>
      <c r="Q22" s="176"/>
    </row>
    <row r="23" spans="1:17" x14ac:dyDescent="0.25">
      <c r="A23" s="193"/>
      <c r="K23" s="25"/>
      <c r="Q23" s="176"/>
    </row>
    <row r="24" spans="1:17" x14ac:dyDescent="0.25">
      <c r="A24" s="193"/>
      <c r="K24" s="25"/>
      <c r="Q24" s="176"/>
    </row>
    <row r="25" spans="1:17" x14ac:dyDescent="0.25">
      <c r="A25" s="193"/>
      <c r="K25" s="44"/>
      <c r="Q25" s="178"/>
    </row>
    <row r="26" spans="1:17" x14ac:dyDescent="0.25">
      <c r="A26" s="193"/>
      <c r="K26" s="44"/>
    </row>
    <row r="27" spans="1:17" x14ac:dyDescent="0.25">
      <c r="A27" s="181"/>
      <c r="K27" s="25"/>
    </row>
    <row r="28" spans="1:17" x14ac:dyDescent="0.25">
      <c r="A28" s="193"/>
      <c r="K28" s="46"/>
    </row>
    <row r="29" spans="1:17" x14ac:dyDescent="0.25">
      <c r="A29" s="193"/>
      <c r="K29" s="3"/>
    </row>
    <row r="30" spans="1:17" x14ac:dyDescent="0.25">
      <c r="A30" s="193"/>
      <c r="K30" s="26"/>
    </row>
    <row r="31" spans="1:17" x14ac:dyDescent="0.25">
      <c r="A31" s="193"/>
      <c r="K31" s="3"/>
    </row>
    <row r="32" spans="1:17" x14ac:dyDescent="0.25">
      <c r="A32" s="193"/>
    </row>
    <row r="33" spans="1:1" x14ac:dyDescent="0.25">
      <c r="A33" s="193"/>
    </row>
    <row r="34" spans="1:1" x14ac:dyDescent="0.25">
      <c r="A34" s="193"/>
    </row>
    <row r="35" spans="1:1" x14ac:dyDescent="0.25">
      <c r="A35" s="193"/>
    </row>
    <row r="36" spans="1:1" x14ac:dyDescent="0.25">
      <c r="A36" s="181"/>
    </row>
    <row r="37" spans="1:1" x14ac:dyDescent="0.25">
      <c r="A37" s="193"/>
    </row>
    <row r="38" spans="1:1" x14ac:dyDescent="0.25">
      <c r="A38" s="193"/>
    </row>
    <row r="39" spans="1:1" x14ac:dyDescent="0.25">
      <c r="A39" s="193"/>
    </row>
    <row r="40" spans="1:1" x14ac:dyDescent="0.25">
      <c r="A40" s="193"/>
    </row>
    <row r="41" spans="1:1" x14ac:dyDescent="0.25">
      <c r="A41" s="181"/>
    </row>
    <row r="42" spans="1:1" x14ac:dyDescent="0.25">
      <c r="A42" s="193"/>
    </row>
    <row r="43" spans="1:1" x14ac:dyDescent="0.25">
      <c r="A43" s="193"/>
    </row>
    <row r="44" spans="1:1" x14ac:dyDescent="0.25">
      <c r="A44" s="193"/>
    </row>
    <row r="45" spans="1:1" x14ac:dyDescent="0.25">
      <c r="A45" s="193"/>
    </row>
    <row r="46" spans="1:1" x14ac:dyDescent="0.25">
      <c r="A46" s="181"/>
    </row>
    <row r="47" spans="1:1" x14ac:dyDescent="0.25">
      <c r="A47" s="193"/>
    </row>
    <row r="48" spans="1:1" x14ac:dyDescent="0.25">
      <c r="A48" s="193"/>
    </row>
    <row r="49" spans="1:1" x14ac:dyDescent="0.25">
      <c r="A49" s="193"/>
    </row>
    <row r="50" spans="1:1" x14ac:dyDescent="0.25">
      <c r="A50" s="193"/>
    </row>
    <row r="51" spans="1:1" x14ac:dyDescent="0.25">
      <c r="A51" s="194"/>
    </row>
    <row r="52" spans="1:1" x14ac:dyDescent="0.25">
      <c r="A52" s="194"/>
    </row>
  </sheetData>
  <mergeCells count="17">
    <mergeCell ref="K3:K5"/>
    <mergeCell ref="L3:L5"/>
    <mergeCell ref="Q3:Q4"/>
    <mergeCell ref="N3:N5"/>
    <mergeCell ref="O3:O5"/>
    <mergeCell ref="P3:P5"/>
    <mergeCell ref="M3:M5"/>
    <mergeCell ref="A3:A5"/>
    <mergeCell ref="B3:B5"/>
    <mergeCell ref="D3:H3"/>
    <mergeCell ref="I3:I5"/>
    <mergeCell ref="J3:J5"/>
    <mergeCell ref="C4:C5"/>
    <mergeCell ref="D4:D5"/>
    <mergeCell ref="E4:E5"/>
    <mergeCell ref="F4:G4"/>
    <mergeCell ref="H4:H5"/>
  </mergeCells>
  <conditionalFormatting sqref="B7:B8">
    <cfRule type="expression" dxfId="89" priority="8">
      <formula>AND(B7&lt;&gt;"",COUNTIF(ListeBIM, B7) = 0)</formula>
    </cfRule>
  </conditionalFormatting>
  <conditionalFormatting sqref="I1:I2">
    <cfRule type="duplicateValues" dxfId="88" priority="10"/>
  </conditionalFormatting>
  <conditionalFormatting sqref="I3:I5">
    <cfRule type="duplicateValues" dxfId="87" priority="1"/>
  </conditionalFormatting>
  <conditionalFormatting sqref="I31:I1048576 I1:I2">
    <cfRule type="duplicateValues" dxfId="86" priority="7"/>
  </conditionalFormatting>
  <conditionalFormatting sqref="J31:J1048576">
    <cfRule type="duplicateValues" dxfId="85" priority="9"/>
  </conditionalFormatting>
  <conditionalFormatting sqref="K51:K1048576">
    <cfRule type="duplicateValues" dxfId="84" priority="2"/>
  </conditionalFormatting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6"/>
  <dimension ref="A1:Q52"/>
  <sheetViews>
    <sheetView zoomScale="70" zoomScaleNormal="70" workbookViewId="0">
      <selection sqref="A1:A1048576"/>
    </sheetView>
  </sheetViews>
  <sheetFormatPr baseColWidth="10" defaultRowHeight="15" x14ac:dyDescent="0.25"/>
  <cols>
    <col min="1" max="1" width="5" style="3" customWidth="1"/>
    <col min="2" max="3" width="15" customWidth="1"/>
    <col min="5" max="5" width="14.7109375" customWidth="1"/>
    <col min="9" max="9" width="64.28515625" customWidth="1"/>
    <col min="10" max="10" width="61.5703125" customWidth="1"/>
    <col min="11" max="11" width="104" customWidth="1"/>
    <col min="12" max="12" width="13.140625" style="11" customWidth="1"/>
    <col min="13" max="13" width="11.42578125" style="11"/>
    <col min="14" max="14" width="22.28515625" style="11" customWidth="1"/>
    <col min="15" max="15" width="13.140625" customWidth="1"/>
    <col min="17" max="17" width="20.85546875" customWidth="1"/>
  </cols>
  <sheetData>
    <row r="1" spans="1:17" s="3" customFormat="1" ht="26.25" x14ac:dyDescent="0.4">
      <c r="B1" s="5" t="s">
        <v>355</v>
      </c>
      <c r="D1" s="5"/>
      <c r="H1" s="5" t="s">
        <v>274</v>
      </c>
      <c r="L1" s="4"/>
      <c r="M1" s="4"/>
      <c r="N1" s="4"/>
      <c r="Q1"/>
    </row>
    <row r="2" spans="1:17" s="3" customFormat="1" x14ac:dyDescent="0.25">
      <c r="L2" s="4"/>
      <c r="M2" s="4"/>
      <c r="N2" s="4"/>
      <c r="Q2"/>
    </row>
    <row r="3" spans="1:17" s="3" customFormat="1" ht="28.5" customHeight="1" x14ac:dyDescent="0.2">
      <c r="A3" s="211" t="s">
        <v>565</v>
      </c>
      <c r="B3" s="216" t="s">
        <v>17</v>
      </c>
      <c r="C3" s="12" t="s">
        <v>12</v>
      </c>
      <c r="D3" s="219" t="s">
        <v>13</v>
      </c>
      <c r="E3" s="220"/>
      <c r="F3" s="220"/>
      <c r="G3" s="220"/>
      <c r="H3" s="221"/>
      <c r="I3" s="222" t="s">
        <v>482</v>
      </c>
      <c r="J3" s="224" t="s">
        <v>10</v>
      </c>
      <c r="K3" s="222" t="s">
        <v>483</v>
      </c>
      <c r="L3" s="236" t="s">
        <v>14</v>
      </c>
      <c r="M3" s="210" t="s">
        <v>19</v>
      </c>
      <c r="N3" s="210" t="s">
        <v>20</v>
      </c>
      <c r="O3" s="210" t="s">
        <v>21</v>
      </c>
      <c r="P3" s="210" t="s">
        <v>22</v>
      </c>
      <c r="Q3" s="214" t="s">
        <v>550</v>
      </c>
    </row>
    <row r="4" spans="1:17" s="3" customFormat="1" ht="15" customHeight="1" x14ac:dyDescent="0.2">
      <c r="A4" s="212"/>
      <c r="B4" s="217"/>
      <c r="C4" s="228" t="s">
        <v>27</v>
      </c>
      <c r="D4" s="230" t="s">
        <v>8</v>
      </c>
      <c r="E4" s="230" t="s">
        <v>9</v>
      </c>
      <c r="F4" s="232" t="s">
        <v>15</v>
      </c>
      <c r="G4" s="233"/>
      <c r="H4" s="208" t="s">
        <v>16</v>
      </c>
      <c r="I4" s="222"/>
      <c r="J4" s="224"/>
      <c r="K4" s="226"/>
      <c r="L4" s="237"/>
      <c r="M4" s="210"/>
      <c r="N4" s="210"/>
      <c r="O4" s="210"/>
      <c r="P4" s="210"/>
      <c r="Q4" s="215"/>
    </row>
    <row r="5" spans="1:17" ht="15" customHeight="1" x14ac:dyDescent="0.25">
      <c r="A5" s="213"/>
      <c r="B5" s="218"/>
      <c r="C5" s="228"/>
      <c r="D5" s="235"/>
      <c r="E5" s="235"/>
      <c r="F5" s="9" t="s">
        <v>10</v>
      </c>
      <c r="G5" s="9" t="s">
        <v>11</v>
      </c>
      <c r="H5" s="234"/>
      <c r="I5" s="223"/>
      <c r="J5" s="225"/>
      <c r="K5" s="227"/>
      <c r="L5" s="238"/>
      <c r="M5" s="236"/>
      <c r="N5" s="236"/>
      <c r="O5" s="236"/>
      <c r="P5" s="236"/>
      <c r="Q5" s="177" t="s">
        <v>552</v>
      </c>
    </row>
    <row r="6" spans="1:17" s="3" customFormat="1" x14ac:dyDescent="0.25">
      <c r="A6" s="3" t="s">
        <v>566</v>
      </c>
      <c r="B6" s="10" t="s">
        <v>274</v>
      </c>
      <c r="C6" s="1" t="s">
        <v>28</v>
      </c>
      <c r="D6" s="10" t="s">
        <v>274</v>
      </c>
      <c r="E6" s="1" t="s">
        <v>28</v>
      </c>
      <c r="F6" s="17" t="s">
        <v>0</v>
      </c>
      <c r="G6" s="17"/>
      <c r="H6" s="10" t="s">
        <v>1</v>
      </c>
      <c r="I6" s="127" t="str">
        <f>CONCATENATE("SITE-BAT-NIV-ZONE-METIER-",B6,"-",C6,"-",D6,"-",E6,"-",F6,IF(G6="","","."),G6,"-",H6)</f>
        <v>SITE-BAT-NIV-ZONE-METIER-SEP-XXX-SEP-XXX-SYN-TA</v>
      </c>
      <c r="J6" s="75" t="s">
        <v>280</v>
      </c>
      <c r="K6" s="130" t="str">
        <f>CONCATENATE("SITE-BAT-NIV-ZONE-METIER-",B6,"-",C6," - ",J6)</f>
        <v>SITE-BAT-NIV-ZONE-METIER-SEP-XXX - IDN-H-1S-Z01-PLB-SEP-001 - Synthèse défaut Fosse Hydrocarbures</v>
      </c>
      <c r="L6" s="8" t="s">
        <v>18</v>
      </c>
      <c r="M6" s="20">
        <v>1</v>
      </c>
      <c r="N6" s="20" t="s">
        <v>23</v>
      </c>
      <c r="O6" s="6"/>
      <c r="P6" s="6"/>
      <c r="Q6" s="175"/>
    </row>
    <row r="7" spans="1:17" x14ac:dyDescent="0.25">
      <c r="A7" s="194"/>
      <c r="B7" s="30"/>
      <c r="C7" s="55"/>
      <c r="D7" s="59"/>
      <c r="E7" s="53"/>
      <c r="F7" s="25"/>
      <c r="G7" s="53"/>
      <c r="H7" s="53"/>
      <c r="I7" s="52"/>
      <c r="L7"/>
      <c r="M7"/>
      <c r="N7"/>
      <c r="Q7" s="176"/>
    </row>
    <row r="8" spans="1:17" x14ac:dyDescent="0.25">
      <c r="A8" s="194"/>
      <c r="B8" s="30"/>
      <c r="C8" s="55"/>
      <c r="D8" s="55"/>
      <c r="E8" s="53"/>
      <c r="F8" s="57"/>
      <c r="G8" s="53"/>
      <c r="H8" s="53"/>
      <c r="I8" s="52"/>
      <c r="L8"/>
      <c r="M8"/>
      <c r="N8"/>
      <c r="Q8" s="176"/>
    </row>
    <row r="9" spans="1:17" x14ac:dyDescent="0.25">
      <c r="A9" s="194"/>
      <c r="B9" s="3"/>
      <c r="C9" s="54"/>
      <c r="D9" s="54"/>
      <c r="E9" s="54"/>
      <c r="F9" s="54"/>
      <c r="G9" s="54"/>
      <c r="H9" s="54"/>
      <c r="I9" s="52"/>
      <c r="L9"/>
      <c r="M9"/>
      <c r="N9"/>
      <c r="Q9" s="176"/>
    </row>
    <row r="10" spans="1:17" x14ac:dyDescent="0.25">
      <c r="A10" s="194"/>
      <c r="B10" s="3"/>
      <c r="C10" s="3"/>
      <c r="D10" s="3"/>
      <c r="E10" s="53"/>
      <c r="F10" s="26"/>
      <c r="G10" s="4"/>
      <c r="H10" s="3"/>
      <c r="L10"/>
      <c r="M10"/>
      <c r="N10"/>
      <c r="Q10" s="176"/>
    </row>
    <row r="11" spans="1:17" x14ac:dyDescent="0.25">
      <c r="A11" s="181"/>
      <c r="B11" s="3"/>
      <c r="C11" s="3"/>
      <c r="D11" s="3"/>
      <c r="E11" s="3"/>
      <c r="F11" s="3"/>
      <c r="G11" s="3"/>
      <c r="H11" s="3"/>
      <c r="I11" s="4"/>
      <c r="J11" s="4"/>
      <c r="L11" s="4"/>
      <c r="M11" s="3"/>
      <c r="N11" s="3"/>
      <c r="Q11" s="176"/>
    </row>
    <row r="12" spans="1:17" x14ac:dyDescent="0.25">
      <c r="A12" s="193"/>
      <c r="J12" s="11"/>
      <c r="K12" s="3"/>
      <c r="N12"/>
      <c r="Q12" s="176"/>
    </row>
    <row r="13" spans="1:17" x14ac:dyDescent="0.25">
      <c r="A13" s="193"/>
      <c r="K13" s="3"/>
      <c r="Q13" s="176"/>
    </row>
    <row r="14" spans="1:17" x14ac:dyDescent="0.25">
      <c r="A14" s="193"/>
      <c r="K14" s="3"/>
      <c r="Q14" s="176"/>
    </row>
    <row r="15" spans="1:17" x14ac:dyDescent="0.25">
      <c r="A15" s="193"/>
      <c r="K15" s="11"/>
      <c r="Q15" s="176"/>
    </row>
    <row r="16" spans="1:17" x14ac:dyDescent="0.25">
      <c r="A16" s="193"/>
      <c r="K16" s="11"/>
      <c r="Q16" s="176"/>
    </row>
    <row r="17" spans="1:17" x14ac:dyDescent="0.25">
      <c r="A17" s="193"/>
      <c r="K17" s="11"/>
      <c r="Q17" s="176"/>
    </row>
    <row r="18" spans="1:17" x14ac:dyDescent="0.25">
      <c r="A18" s="193"/>
      <c r="K18" s="37"/>
      <c r="Q18" s="176"/>
    </row>
    <row r="19" spans="1:17" x14ac:dyDescent="0.25">
      <c r="A19" s="193"/>
      <c r="K19" s="37"/>
      <c r="Q19" s="176"/>
    </row>
    <row r="20" spans="1:17" x14ac:dyDescent="0.25">
      <c r="A20" s="181"/>
      <c r="K20" s="37"/>
      <c r="Q20" s="176"/>
    </row>
    <row r="21" spans="1:17" x14ac:dyDescent="0.25">
      <c r="A21" s="193"/>
      <c r="K21" s="37"/>
      <c r="Q21" s="176"/>
    </row>
    <row r="22" spans="1:17" x14ac:dyDescent="0.25">
      <c r="A22" s="193"/>
      <c r="K22" s="25"/>
      <c r="Q22" s="176"/>
    </row>
    <row r="23" spans="1:17" x14ac:dyDescent="0.25">
      <c r="A23" s="193"/>
      <c r="K23" s="25"/>
      <c r="Q23" s="176"/>
    </row>
    <row r="24" spans="1:17" x14ac:dyDescent="0.25">
      <c r="A24" s="193"/>
      <c r="K24" s="25"/>
      <c r="Q24" s="176"/>
    </row>
    <row r="25" spans="1:17" x14ac:dyDescent="0.25">
      <c r="A25" s="193"/>
      <c r="K25" s="44"/>
      <c r="Q25" s="178"/>
    </row>
    <row r="26" spans="1:17" x14ac:dyDescent="0.25">
      <c r="A26" s="193"/>
      <c r="K26" s="44"/>
    </row>
    <row r="27" spans="1:17" x14ac:dyDescent="0.25">
      <c r="A27" s="181"/>
      <c r="K27" s="25"/>
    </row>
    <row r="28" spans="1:17" x14ac:dyDescent="0.25">
      <c r="A28" s="193"/>
      <c r="K28" s="46"/>
    </row>
    <row r="29" spans="1:17" x14ac:dyDescent="0.25">
      <c r="A29" s="193"/>
      <c r="K29" s="3"/>
    </row>
    <row r="30" spans="1:17" x14ac:dyDescent="0.25">
      <c r="A30" s="193"/>
      <c r="K30" s="26"/>
    </row>
    <row r="31" spans="1:17" x14ac:dyDescent="0.25">
      <c r="A31" s="193"/>
      <c r="K31" s="3"/>
    </row>
    <row r="32" spans="1:17" x14ac:dyDescent="0.25">
      <c r="A32" s="193"/>
    </row>
    <row r="33" spans="1:1" x14ac:dyDescent="0.25">
      <c r="A33" s="193"/>
    </row>
    <row r="34" spans="1:1" x14ac:dyDescent="0.25">
      <c r="A34" s="193"/>
    </row>
    <row r="35" spans="1:1" x14ac:dyDescent="0.25">
      <c r="A35" s="193"/>
    </row>
    <row r="36" spans="1:1" x14ac:dyDescent="0.25">
      <c r="A36" s="181"/>
    </row>
    <row r="37" spans="1:1" x14ac:dyDescent="0.25">
      <c r="A37" s="193"/>
    </row>
    <row r="38" spans="1:1" x14ac:dyDescent="0.25">
      <c r="A38" s="193"/>
    </row>
    <row r="39" spans="1:1" x14ac:dyDescent="0.25">
      <c r="A39" s="193"/>
    </row>
    <row r="40" spans="1:1" x14ac:dyDescent="0.25">
      <c r="A40" s="193"/>
    </row>
    <row r="41" spans="1:1" x14ac:dyDescent="0.25">
      <c r="A41" s="181"/>
    </row>
    <row r="42" spans="1:1" x14ac:dyDescent="0.25">
      <c r="A42" s="193"/>
    </row>
    <row r="43" spans="1:1" x14ac:dyDescent="0.25">
      <c r="A43" s="193"/>
    </row>
    <row r="44" spans="1:1" x14ac:dyDescent="0.25">
      <c r="A44" s="193"/>
    </row>
    <row r="45" spans="1:1" x14ac:dyDescent="0.25">
      <c r="A45" s="193"/>
    </row>
    <row r="46" spans="1:1" x14ac:dyDescent="0.25">
      <c r="A46" s="181"/>
    </row>
    <row r="47" spans="1:1" x14ac:dyDescent="0.25">
      <c r="A47" s="193"/>
    </row>
    <row r="48" spans="1:1" x14ac:dyDescent="0.25">
      <c r="A48" s="193"/>
    </row>
    <row r="49" spans="1:1" x14ac:dyDescent="0.25">
      <c r="A49" s="193"/>
    </row>
    <row r="50" spans="1:1" x14ac:dyDescent="0.25">
      <c r="A50" s="193"/>
    </row>
    <row r="51" spans="1:1" x14ac:dyDescent="0.25">
      <c r="A51" s="194"/>
    </row>
    <row r="52" spans="1:1" x14ac:dyDescent="0.25">
      <c r="A52" s="194"/>
    </row>
  </sheetData>
  <mergeCells count="17">
    <mergeCell ref="K3:K5"/>
    <mergeCell ref="L3:L5"/>
    <mergeCell ref="Q3:Q4"/>
    <mergeCell ref="N3:N5"/>
    <mergeCell ref="O3:O5"/>
    <mergeCell ref="P3:P5"/>
    <mergeCell ref="M3:M5"/>
    <mergeCell ref="A3:A5"/>
    <mergeCell ref="B3:B5"/>
    <mergeCell ref="D3:H3"/>
    <mergeCell ref="I3:I5"/>
    <mergeCell ref="J3:J5"/>
    <mergeCell ref="C4:C5"/>
    <mergeCell ref="D4:D5"/>
    <mergeCell ref="E4:E5"/>
    <mergeCell ref="F4:G4"/>
    <mergeCell ref="H4:H5"/>
  </mergeCells>
  <conditionalFormatting sqref="B7:B8">
    <cfRule type="expression" dxfId="83" priority="7">
      <formula>AND(B7&lt;&gt;"",COUNTIF(ListeBIM, B7) = 0)</formula>
    </cfRule>
  </conditionalFormatting>
  <conditionalFormatting sqref="I1:I2">
    <cfRule type="duplicateValues" dxfId="82" priority="9"/>
  </conditionalFormatting>
  <conditionalFormatting sqref="I3:I5">
    <cfRule type="duplicateValues" dxfId="81" priority="1"/>
  </conditionalFormatting>
  <conditionalFormatting sqref="I31:I1048576 I1:I2">
    <cfRule type="duplicateValues" dxfId="80" priority="6"/>
  </conditionalFormatting>
  <conditionalFormatting sqref="J31:J1048576">
    <cfRule type="duplicateValues" dxfId="79" priority="8"/>
  </conditionalFormatting>
  <conditionalFormatting sqref="K51:K1048576">
    <cfRule type="duplicateValues" dxfId="78" priority="2"/>
  </conditionalFormatting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7"/>
  <dimension ref="A1:Q52"/>
  <sheetViews>
    <sheetView zoomScale="70" zoomScaleNormal="70" workbookViewId="0">
      <selection sqref="A1:A1048576"/>
    </sheetView>
  </sheetViews>
  <sheetFormatPr baseColWidth="10" defaultRowHeight="15" x14ac:dyDescent="0.25"/>
  <cols>
    <col min="1" max="1" width="5" style="3" customWidth="1"/>
    <col min="2" max="3" width="15" customWidth="1"/>
    <col min="5" max="5" width="14.7109375" customWidth="1"/>
    <col min="9" max="9" width="67.5703125" customWidth="1"/>
    <col min="10" max="10" width="61.5703125" customWidth="1"/>
    <col min="11" max="11" width="104" customWidth="1"/>
    <col min="12" max="12" width="13.140625" style="11" customWidth="1"/>
    <col min="13" max="13" width="11.42578125" style="11"/>
    <col min="14" max="14" width="22.28515625" style="11" customWidth="1"/>
    <col min="15" max="15" width="13.140625" customWidth="1"/>
    <col min="17" max="17" width="20.85546875" customWidth="1"/>
  </cols>
  <sheetData>
    <row r="1" spans="1:17" s="3" customFormat="1" ht="26.25" x14ac:dyDescent="0.4">
      <c r="B1" s="5" t="s">
        <v>355</v>
      </c>
      <c r="D1" s="5"/>
      <c r="H1" s="5" t="s">
        <v>277</v>
      </c>
      <c r="L1" s="4"/>
      <c r="M1" s="4"/>
      <c r="N1" s="4"/>
      <c r="Q1"/>
    </row>
    <row r="2" spans="1:17" s="3" customFormat="1" x14ac:dyDescent="0.25">
      <c r="L2" s="4"/>
      <c r="M2" s="4"/>
      <c r="N2" s="4"/>
      <c r="Q2"/>
    </row>
    <row r="3" spans="1:17" s="3" customFormat="1" ht="28.5" customHeight="1" x14ac:dyDescent="0.2">
      <c r="A3" s="211" t="s">
        <v>565</v>
      </c>
      <c r="B3" s="216" t="s">
        <v>17</v>
      </c>
      <c r="C3" s="12" t="s">
        <v>12</v>
      </c>
      <c r="D3" s="219" t="s">
        <v>13</v>
      </c>
      <c r="E3" s="220"/>
      <c r="F3" s="220"/>
      <c r="G3" s="220"/>
      <c r="H3" s="221"/>
      <c r="I3" s="222" t="s">
        <v>482</v>
      </c>
      <c r="J3" s="224" t="s">
        <v>10</v>
      </c>
      <c r="K3" s="222" t="s">
        <v>483</v>
      </c>
      <c r="L3" s="210" t="s">
        <v>14</v>
      </c>
      <c r="M3" s="210" t="s">
        <v>19</v>
      </c>
      <c r="N3" s="210" t="s">
        <v>20</v>
      </c>
      <c r="O3" s="210" t="s">
        <v>21</v>
      </c>
      <c r="P3" s="210" t="s">
        <v>22</v>
      </c>
      <c r="Q3" s="214" t="s">
        <v>550</v>
      </c>
    </row>
    <row r="4" spans="1:17" s="3" customFormat="1" ht="15" customHeight="1" x14ac:dyDescent="0.2">
      <c r="A4" s="212"/>
      <c r="B4" s="217"/>
      <c r="C4" s="228" t="s">
        <v>27</v>
      </c>
      <c r="D4" s="230" t="s">
        <v>8</v>
      </c>
      <c r="E4" s="230" t="s">
        <v>9</v>
      </c>
      <c r="F4" s="232" t="s">
        <v>15</v>
      </c>
      <c r="G4" s="233"/>
      <c r="H4" s="208" t="s">
        <v>16</v>
      </c>
      <c r="I4" s="222"/>
      <c r="J4" s="224"/>
      <c r="K4" s="226"/>
      <c r="L4" s="210"/>
      <c r="M4" s="210"/>
      <c r="N4" s="210"/>
      <c r="O4" s="210"/>
      <c r="P4" s="210"/>
      <c r="Q4" s="215"/>
    </row>
    <row r="5" spans="1:17" ht="15" customHeight="1" x14ac:dyDescent="0.25">
      <c r="A5" s="213"/>
      <c r="B5" s="218"/>
      <c r="C5" s="228"/>
      <c r="D5" s="235"/>
      <c r="E5" s="235"/>
      <c r="F5" s="9" t="s">
        <v>10</v>
      </c>
      <c r="G5" s="9" t="s">
        <v>11</v>
      </c>
      <c r="H5" s="234"/>
      <c r="I5" s="223"/>
      <c r="J5" s="225"/>
      <c r="K5" s="227"/>
      <c r="L5" s="236"/>
      <c r="M5" s="236"/>
      <c r="N5" s="236"/>
      <c r="O5" s="236"/>
      <c r="P5" s="236"/>
      <c r="Q5" s="177" t="s">
        <v>552</v>
      </c>
    </row>
    <row r="6" spans="1:17" s="3" customFormat="1" x14ac:dyDescent="0.25">
      <c r="A6" s="3" t="s">
        <v>569</v>
      </c>
      <c r="B6" s="10" t="s">
        <v>555</v>
      </c>
      <c r="C6" s="1" t="s">
        <v>28</v>
      </c>
      <c r="D6" s="10" t="s">
        <v>277</v>
      </c>
      <c r="E6" s="1" t="s">
        <v>28</v>
      </c>
      <c r="F6" s="17" t="s">
        <v>175</v>
      </c>
      <c r="G6" s="17" t="s">
        <v>278</v>
      </c>
      <c r="H6" s="10" t="s">
        <v>94</v>
      </c>
      <c r="I6" s="127" t="str">
        <f t="shared" ref="I6:I19" si="0">CONCATENATE("SITE-BAT-NIV-ZONE-METIER-",B6,"-",C6,"-",D6,"-",E6,"-",F6,IF(G6="","","."),G6,"-",H6)</f>
        <v>SITE-BAT-NIV-ZONE-METIER-TD-XXX-SERVICE-XXX-CONS.ETE-TR</v>
      </c>
      <c r="J6" s="75" t="s">
        <v>429</v>
      </c>
      <c r="K6" s="130" t="str">
        <f t="shared" ref="K6:K19" si="1">CONCATENATE("SITE-BAT-NIV-ZONE-METIER-",B6,"-",C6," - ",J6)</f>
        <v>SITE-BAT-NIV-ZONE-METIER-TD-XXX - Consigné été - sous-service N°XX</v>
      </c>
      <c r="L6" s="8"/>
      <c r="M6" s="20"/>
      <c r="N6" s="20"/>
      <c r="O6" s="6">
        <v>0.4</v>
      </c>
      <c r="P6" s="6" t="s">
        <v>84</v>
      </c>
      <c r="Q6" s="175"/>
    </row>
    <row r="7" spans="1:17" x14ac:dyDescent="0.25">
      <c r="A7" s="3" t="s">
        <v>569</v>
      </c>
      <c r="B7" s="10" t="s">
        <v>555</v>
      </c>
      <c r="C7" s="1" t="s">
        <v>28</v>
      </c>
      <c r="D7" s="10" t="s">
        <v>277</v>
      </c>
      <c r="E7" s="1" t="s">
        <v>28</v>
      </c>
      <c r="F7" s="17" t="s">
        <v>175</v>
      </c>
      <c r="G7" s="17" t="s">
        <v>279</v>
      </c>
      <c r="H7" s="10" t="s">
        <v>94</v>
      </c>
      <c r="I7" s="127" t="str">
        <f t="shared" si="0"/>
        <v>SITE-BAT-NIV-ZONE-METIER-TD-XXX-SERVICE-XXX-CONS.HIVER-TR</v>
      </c>
      <c r="J7" s="75" t="s">
        <v>430</v>
      </c>
      <c r="K7" s="130" t="str">
        <f t="shared" si="1"/>
        <v>SITE-BAT-NIV-ZONE-METIER-TD-XXX - Consigné hiver - sous-service N°XX</v>
      </c>
      <c r="L7" s="78"/>
      <c r="M7" s="78"/>
      <c r="N7" s="78"/>
      <c r="O7" s="6">
        <v>0.4</v>
      </c>
      <c r="P7" s="6" t="s">
        <v>84</v>
      </c>
      <c r="Q7" s="175"/>
    </row>
    <row r="8" spans="1:17" x14ac:dyDescent="0.25">
      <c r="A8" s="3" t="s">
        <v>569</v>
      </c>
      <c r="B8" s="10" t="s">
        <v>555</v>
      </c>
      <c r="C8" s="161" t="s">
        <v>28</v>
      </c>
      <c r="D8" s="169" t="s">
        <v>277</v>
      </c>
      <c r="E8" s="161" t="s">
        <v>28</v>
      </c>
      <c r="F8" s="170" t="s">
        <v>128</v>
      </c>
      <c r="G8" s="170"/>
      <c r="H8" s="167" t="s">
        <v>206</v>
      </c>
      <c r="I8" s="127" t="str">
        <f t="shared" si="0"/>
        <v>SITE-BAT-NIV-ZONE-METIER-TD-XXX-SERVICE-XXX-AUTOR-TBH</v>
      </c>
      <c r="J8" s="75" t="s">
        <v>456</v>
      </c>
      <c r="K8" s="130" t="str">
        <f t="shared" si="1"/>
        <v>SITE-BAT-NIV-ZONE-METIER-TD-XXX - Planning Marche Arrêt - sous-service N°XX</v>
      </c>
      <c r="L8" s="78"/>
      <c r="M8" s="78"/>
      <c r="N8" s="20" t="s">
        <v>85</v>
      </c>
      <c r="O8" s="78"/>
      <c r="P8" s="78"/>
      <c r="Q8" s="175"/>
    </row>
    <row r="9" spans="1:17" x14ac:dyDescent="0.25">
      <c r="A9" s="3" t="s">
        <v>569</v>
      </c>
      <c r="B9" s="10" t="s">
        <v>555</v>
      </c>
      <c r="C9" s="161" t="s">
        <v>28</v>
      </c>
      <c r="D9" s="169" t="s">
        <v>277</v>
      </c>
      <c r="E9" s="161" t="s">
        <v>28</v>
      </c>
      <c r="F9" s="170" t="s">
        <v>128</v>
      </c>
      <c r="G9" s="170"/>
      <c r="H9" s="167" t="s">
        <v>129</v>
      </c>
      <c r="I9" s="127" t="str">
        <f t="shared" si="0"/>
        <v>SITE-BAT-NIV-ZONE-METIER-TD-XXX-SERVICE-XXX-AUTOR-TC</v>
      </c>
      <c r="J9" s="75" t="s">
        <v>457</v>
      </c>
      <c r="K9" s="130" t="str">
        <f t="shared" si="1"/>
        <v>SITE-BAT-NIV-ZONE-METIER-TD-XXX - Forçage arrêt - sous-service N°XX</v>
      </c>
      <c r="L9" s="78"/>
      <c r="M9" s="78"/>
      <c r="N9" s="20" t="s">
        <v>85</v>
      </c>
      <c r="O9" s="78"/>
      <c r="P9" s="78"/>
      <c r="Q9" s="175"/>
    </row>
    <row r="10" spans="1:17" ht="5.25" customHeight="1" x14ac:dyDescent="0.25">
      <c r="A10" s="194"/>
      <c r="B10" s="104"/>
      <c r="C10" s="105"/>
      <c r="D10" s="104"/>
      <c r="E10" s="106"/>
      <c r="F10" s="107"/>
      <c r="G10" s="107"/>
      <c r="H10" s="107"/>
      <c r="I10" s="138"/>
      <c r="J10" s="108"/>
      <c r="K10" s="131"/>
      <c r="L10" s="109"/>
      <c r="M10" s="109"/>
      <c r="N10" s="109"/>
      <c r="O10" s="109"/>
      <c r="P10" s="109"/>
      <c r="Q10" s="109"/>
    </row>
    <row r="11" spans="1:17" x14ac:dyDescent="0.25">
      <c r="A11" s="3" t="s">
        <v>569</v>
      </c>
      <c r="B11" s="10" t="s">
        <v>556</v>
      </c>
      <c r="C11" s="1" t="s">
        <v>28</v>
      </c>
      <c r="D11" s="10" t="s">
        <v>277</v>
      </c>
      <c r="E11" s="1" t="s">
        <v>28</v>
      </c>
      <c r="F11" s="17" t="s">
        <v>175</v>
      </c>
      <c r="G11" s="17" t="s">
        <v>278</v>
      </c>
      <c r="H11" s="10" t="s">
        <v>94</v>
      </c>
      <c r="I11" s="127" t="str">
        <f t="shared" si="0"/>
        <v>SITE-BAT-NIV-ZONE-METIER-TDHQ-XXX-SERVICE-XXX-CONS.ETE-TR</v>
      </c>
      <c r="J11" s="75" t="s">
        <v>429</v>
      </c>
      <c r="K11" s="130" t="str">
        <f t="shared" si="1"/>
        <v>SITE-BAT-NIV-ZONE-METIER-TDHQ-XXX - Consigné été - sous-service N°XX</v>
      </c>
      <c r="L11" s="8"/>
      <c r="M11" s="20"/>
      <c r="N11" s="20"/>
      <c r="O11" s="6">
        <v>0.4</v>
      </c>
      <c r="P11" s="6" t="s">
        <v>84</v>
      </c>
      <c r="Q11" s="175"/>
    </row>
    <row r="12" spans="1:17" x14ac:dyDescent="0.25">
      <c r="A12" s="3" t="s">
        <v>569</v>
      </c>
      <c r="B12" s="10" t="s">
        <v>556</v>
      </c>
      <c r="C12" s="1" t="s">
        <v>28</v>
      </c>
      <c r="D12" s="10" t="s">
        <v>277</v>
      </c>
      <c r="E12" s="1" t="s">
        <v>28</v>
      </c>
      <c r="F12" s="17" t="s">
        <v>175</v>
      </c>
      <c r="G12" s="17" t="s">
        <v>279</v>
      </c>
      <c r="H12" s="10" t="s">
        <v>94</v>
      </c>
      <c r="I12" s="127" t="str">
        <f t="shared" si="0"/>
        <v>SITE-BAT-NIV-ZONE-METIER-TDHQ-XXX-SERVICE-XXX-CONS.HIVER-TR</v>
      </c>
      <c r="J12" s="75" t="s">
        <v>430</v>
      </c>
      <c r="K12" s="130" t="str">
        <f t="shared" si="1"/>
        <v>SITE-BAT-NIV-ZONE-METIER-TDHQ-XXX - Consigné hiver - sous-service N°XX</v>
      </c>
      <c r="L12" s="78"/>
      <c r="M12" s="78"/>
      <c r="N12" s="78"/>
      <c r="O12" s="6">
        <v>0.4</v>
      </c>
      <c r="P12" s="6" t="s">
        <v>84</v>
      </c>
      <c r="Q12" s="175"/>
    </row>
    <row r="13" spans="1:17" x14ac:dyDescent="0.25">
      <c r="A13" s="3" t="s">
        <v>569</v>
      </c>
      <c r="B13" s="10" t="s">
        <v>556</v>
      </c>
      <c r="C13" s="161" t="s">
        <v>28</v>
      </c>
      <c r="D13" s="169" t="s">
        <v>277</v>
      </c>
      <c r="E13" s="161" t="s">
        <v>28</v>
      </c>
      <c r="F13" s="170" t="s">
        <v>128</v>
      </c>
      <c r="G13" s="170"/>
      <c r="H13" s="167" t="s">
        <v>206</v>
      </c>
      <c r="I13" s="127" t="str">
        <f t="shared" si="0"/>
        <v>SITE-BAT-NIV-ZONE-METIER-TDHQ-XXX-SERVICE-XXX-AUTOR-TBH</v>
      </c>
      <c r="J13" s="75" t="s">
        <v>456</v>
      </c>
      <c r="K13" s="130" t="str">
        <f t="shared" si="1"/>
        <v>SITE-BAT-NIV-ZONE-METIER-TDHQ-XXX - Planning Marche Arrêt - sous-service N°XX</v>
      </c>
      <c r="L13" s="78"/>
      <c r="M13" s="78"/>
      <c r="N13" s="20" t="s">
        <v>85</v>
      </c>
      <c r="O13" s="78"/>
      <c r="P13" s="78"/>
      <c r="Q13" s="175"/>
    </row>
    <row r="14" spans="1:17" x14ac:dyDescent="0.25">
      <c r="A14" s="3" t="s">
        <v>569</v>
      </c>
      <c r="B14" s="10" t="s">
        <v>556</v>
      </c>
      <c r="C14" s="161" t="s">
        <v>28</v>
      </c>
      <c r="D14" s="169" t="s">
        <v>277</v>
      </c>
      <c r="E14" s="161" t="s">
        <v>28</v>
      </c>
      <c r="F14" s="170" t="s">
        <v>128</v>
      </c>
      <c r="G14" s="170"/>
      <c r="H14" s="167" t="s">
        <v>129</v>
      </c>
      <c r="I14" s="127" t="str">
        <f t="shared" si="0"/>
        <v>SITE-BAT-NIV-ZONE-METIER-TDHQ-XXX-SERVICE-XXX-AUTOR-TC</v>
      </c>
      <c r="J14" s="75" t="s">
        <v>457</v>
      </c>
      <c r="K14" s="130" t="str">
        <f t="shared" si="1"/>
        <v>SITE-BAT-NIV-ZONE-METIER-TDHQ-XXX - Forçage arrêt - sous-service N°XX</v>
      </c>
      <c r="L14" s="78"/>
      <c r="M14" s="78"/>
      <c r="N14" s="20" t="s">
        <v>85</v>
      </c>
      <c r="O14" s="78"/>
      <c r="P14" s="78"/>
      <c r="Q14" s="175"/>
    </row>
    <row r="15" spans="1:17" ht="5.25" customHeight="1" x14ac:dyDescent="0.25">
      <c r="A15" s="193"/>
      <c r="B15" s="104"/>
      <c r="C15" s="105"/>
      <c r="D15" s="104"/>
      <c r="E15" s="106"/>
      <c r="F15" s="107"/>
      <c r="G15" s="107"/>
      <c r="H15" s="107"/>
      <c r="I15" s="138"/>
      <c r="J15" s="108"/>
      <c r="K15" s="131"/>
      <c r="L15" s="109"/>
      <c r="M15" s="109"/>
      <c r="N15" s="109"/>
      <c r="O15" s="109"/>
      <c r="P15" s="109"/>
      <c r="Q15" s="109"/>
    </row>
    <row r="16" spans="1:17" x14ac:dyDescent="0.25">
      <c r="A16" s="3" t="s">
        <v>569</v>
      </c>
      <c r="B16" s="10" t="s">
        <v>94</v>
      </c>
      <c r="C16" s="1" t="s">
        <v>28</v>
      </c>
      <c r="D16" s="10" t="s">
        <v>277</v>
      </c>
      <c r="E16" s="1" t="s">
        <v>28</v>
      </c>
      <c r="F16" s="17" t="s">
        <v>175</v>
      </c>
      <c r="G16" s="17" t="s">
        <v>278</v>
      </c>
      <c r="H16" s="10" t="s">
        <v>94</v>
      </c>
      <c r="I16" s="127" t="str">
        <f t="shared" si="0"/>
        <v>SITE-BAT-NIV-ZONE-METIER-TR-XXX-SERVICE-XXX-CONS.ETE-TR</v>
      </c>
      <c r="J16" s="75" t="s">
        <v>429</v>
      </c>
      <c r="K16" s="130" t="str">
        <f t="shared" si="1"/>
        <v>SITE-BAT-NIV-ZONE-METIER-TR-XXX - Consigné été - sous-service N°XX</v>
      </c>
      <c r="L16" s="8"/>
      <c r="M16" s="20"/>
      <c r="N16" s="20"/>
      <c r="O16" s="6">
        <v>0.4</v>
      </c>
      <c r="P16" s="6" t="s">
        <v>84</v>
      </c>
      <c r="Q16" s="175"/>
    </row>
    <row r="17" spans="1:17" x14ac:dyDescent="0.25">
      <c r="A17" s="3" t="s">
        <v>569</v>
      </c>
      <c r="B17" s="10" t="s">
        <v>94</v>
      </c>
      <c r="C17" s="1" t="s">
        <v>28</v>
      </c>
      <c r="D17" s="10" t="s">
        <v>277</v>
      </c>
      <c r="E17" s="1" t="s">
        <v>28</v>
      </c>
      <c r="F17" s="17" t="s">
        <v>175</v>
      </c>
      <c r="G17" s="17" t="s">
        <v>279</v>
      </c>
      <c r="H17" s="10" t="s">
        <v>94</v>
      </c>
      <c r="I17" s="127" t="str">
        <f t="shared" si="0"/>
        <v>SITE-BAT-NIV-ZONE-METIER-TR-XXX-SERVICE-XXX-CONS.HIVER-TR</v>
      </c>
      <c r="J17" s="75" t="s">
        <v>430</v>
      </c>
      <c r="K17" s="130" t="str">
        <f t="shared" si="1"/>
        <v>SITE-BAT-NIV-ZONE-METIER-TR-XXX - Consigné hiver - sous-service N°XX</v>
      </c>
      <c r="L17" s="78"/>
      <c r="M17" s="78"/>
      <c r="N17" s="78"/>
      <c r="O17" s="6">
        <v>0.4</v>
      </c>
      <c r="P17" s="6" t="s">
        <v>84</v>
      </c>
      <c r="Q17" s="175"/>
    </row>
    <row r="18" spans="1:17" x14ac:dyDescent="0.25">
      <c r="A18" s="3" t="s">
        <v>569</v>
      </c>
      <c r="B18" s="10" t="s">
        <v>94</v>
      </c>
      <c r="C18" s="161" t="s">
        <v>28</v>
      </c>
      <c r="D18" s="169" t="s">
        <v>277</v>
      </c>
      <c r="E18" s="161" t="s">
        <v>28</v>
      </c>
      <c r="F18" s="170" t="s">
        <v>128</v>
      </c>
      <c r="G18" s="170"/>
      <c r="H18" s="167" t="s">
        <v>206</v>
      </c>
      <c r="I18" s="127" t="str">
        <f t="shared" si="0"/>
        <v>SITE-BAT-NIV-ZONE-METIER-TR-XXX-SERVICE-XXX-AUTOR-TBH</v>
      </c>
      <c r="J18" s="75" t="s">
        <v>456</v>
      </c>
      <c r="K18" s="130" t="str">
        <f t="shared" si="1"/>
        <v>SITE-BAT-NIV-ZONE-METIER-TR-XXX - Planning Marche Arrêt - sous-service N°XX</v>
      </c>
      <c r="L18" s="78"/>
      <c r="M18" s="78"/>
      <c r="N18" s="20" t="s">
        <v>85</v>
      </c>
      <c r="O18" s="78"/>
      <c r="P18" s="78"/>
      <c r="Q18" s="175"/>
    </row>
    <row r="19" spans="1:17" x14ac:dyDescent="0.25">
      <c r="A19" s="3" t="s">
        <v>569</v>
      </c>
      <c r="B19" s="10" t="s">
        <v>94</v>
      </c>
      <c r="C19" s="161" t="s">
        <v>28</v>
      </c>
      <c r="D19" s="169" t="s">
        <v>277</v>
      </c>
      <c r="E19" s="161" t="s">
        <v>28</v>
      </c>
      <c r="F19" s="170" t="s">
        <v>128</v>
      </c>
      <c r="G19" s="170"/>
      <c r="H19" s="167" t="s">
        <v>129</v>
      </c>
      <c r="I19" s="127" t="str">
        <f t="shared" si="0"/>
        <v>SITE-BAT-NIV-ZONE-METIER-TR-XXX-SERVICE-XXX-AUTOR-TC</v>
      </c>
      <c r="J19" s="75" t="s">
        <v>457</v>
      </c>
      <c r="K19" s="130" t="str">
        <f t="shared" si="1"/>
        <v>SITE-BAT-NIV-ZONE-METIER-TR-XXX - Forçage arrêt - sous-service N°XX</v>
      </c>
      <c r="L19" s="78"/>
      <c r="M19" s="78"/>
      <c r="N19" s="20" t="s">
        <v>85</v>
      </c>
      <c r="O19" s="78"/>
      <c r="P19" s="78"/>
      <c r="Q19" s="175"/>
    </row>
    <row r="20" spans="1:17" x14ac:dyDescent="0.25">
      <c r="A20" s="181"/>
      <c r="K20" s="37"/>
      <c r="Q20" s="176"/>
    </row>
    <row r="21" spans="1:17" x14ac:dyDescent="0.25">
      <c r="A21" s="193"/>
      <c r="K21" s="37"/>
      <c r="Q21" s="176"/>
    </row>
    <row r="22" spans="1:17" x14ac:dyDescent="0.25">
      <c r="A22" s="193"/>
      <c r="K22" s="37"/>
      <c r="Q22" s="176"/>
    </row>
    <row r="23" spans="1:17" x14ac:dyDescent="0.25">
      <c r="A23" s="193"/>
      <c r="K23" s="25"/>
      <c r="Q23" s="176"/>
    </row>
    <row r="24" spans="1:17" x14ac:dyDescent="0.25">
      <c r="A24" s="193"/>
      <c r="K24" s="25"/>
      <c r="Q24" s="176"/>
    </row>
    <row r="25" spans="1:17" x14ac:dyDescent="0.25">
      <c r="A25" s="193"/>
      <c r="K25" s="25"/>
      <c r="Q25" s="176"/>
    </row>
    <row r="26" spans="1:17" x14ac:dyDescent="0.25">
      <c r="A26" s="193"/>
      <c r="K26" s="44"/>
      <c r="Q26" s="176"/>
    </row>
    <row r="27" spans="1:17" x14ac:dyDescent="0.25">
      <c r="A27" s="181"/>
      <c r="K27" s="44"/>
      <c r="Q27" s="178"/>
    </row>
    <row r="28" spans="1:17" x14ac:dyDescent="0.25">
      <c r="A28" s="193"/>
      <c r="K28" s="25"/>
    </row>
    <row r="29" spans="1:17" x14ac:dyDescent="0.25">
      <c r="A29" s="193"/>
      <c r="K29" s="46"/>
    </row>
    <row r="30" spans="1:17" x14ac:dyDescent="0.25">
      <c r="A30" s="193"/>
      <c r="K30" s="3"/>
    </row>
    <row r="31" spans="1:17" x14ac:dyDescent="0.25">
      <c r="A31" s="193"/>
      <c r="K31" s="26"/>
    </row>
    <row r="32" spans="1:17" x14ac:dyDescent="0.25">
      <c r="A32" s="193"/>
      <c r="K32" s="3"/>
    </row>
    <row r="33" spans="1:1" x14ac:dyDescent="0.25">
      <c r="A33" s="193"/>
    </row>
    <row r="34" spans="1:1" x14ac:dyDescent="0.25">
      <c r="A34" s="193"/>
    </row>
    <row r="35" spans="1:1" x14ac:dyDescent="0.25">
      <c r="A35" s="193"/>
    </row>
    <row r="36" spans="1:1" x14ac:dyDescent="0.25">
      <c r="A36" s="181"/>
    </row>
    <row r="37" spans="1:1" x14ac:dyDescent="0.25">
      <c r="A37" s="193"/>
    </row>
    <row r="38" spans="1:1" x14ac:dyDescent="0.25">
      <c r="A38" s="193"/>
    </row>
    <row r="39" spans="1:1" x14ac:dyDescent="0.25">
      <c r="A39" s="193"/>
    </row>
    <row r="40" spans="1:1" x14ac:dyDescent="0.25">
      <c r="A40" s="193"/>
    </row>
    <row r="41" spans="1:1" x14ac:dyDescent="0.25">
      <c r="A41" s="181"/>
    </row>
    <row r="42" spans="1:1" x14ac:dyDescent="0.25">
      <c r="A42" s="193"/>
    </row>
    <row r="43" spans="1:1" x14ac:dyDescent="0.25">
      <c r="A43" s="193"/>
    </row>
    <row r="44" spans="1:1" x14ac:dyDescent="0.25">
      <c r="A44" s="193"/>
    </row>
    <row r="45" spans="1:1" x14ac:dyDescent="0.25">
      <c r="A45" s="193"/>
    </row>
    <row r="46" spans="1:1" x14ac:dyDescent="0.25">
      <c r="A46" s="181"/>
    </row>
    <row r="47" spans="1:1" x14ac:dyDescent="0.25">
      <c r="A47" s="193"/>
    </row>
    <row r="48" spans="1:1" x14ac:dyDescent="0.25">
      <c r="A48" s="193"/>
    </row>
    <row r="49" spans="1:1" x14ac:dyDescent="0.25">
      <c r="A49" s="193"/>
    </row>
    <row r="50" spans="1:1" x14ac:dyDescent="0.25">
      <c r="A50" s="193"/>
    </row>
    <row r="51" spans="1:1" x14ac:dyDescent="0.25">
      <c r="A51" s="194"/>
    </row>
    <row r="52" spans="1:1" x14ac:dyDescent="0.25">
      <c r="A52" s="194"/>
    </row>
  </sheetData>
  <mergeCells count="17">
    <mergeCell ref="K3:K5"/>
    <mergeCell ref="L3:L5"/>
    <mergeCell ref="Q3:Q4"/>
    <mergeCell ref="N3:N5"/>
    <mergeCell ref="O3:O5"/>
    <mergeCell ref="P3:P5"/>
    <mergeCell ref="M3:M5"/>
    <mergeCell ref="A3:A5"/>
    <mergeCell ref="B3:B5"/>
    <mergeCell ref="D3:H3"/>
    <mergeCell ref="I3:I5"/>
    <mergeCell ref="J3:J5"/>
    <mergeCell ref="C4:C5"/>
    <mergeCell ref="D4:D5"/>
    <mergeCell ref="E4:E5"/>
    <mergeCell ref="F4:G4"/>
    <mergeCell ref="H4:H5"/>
  </mergeCells>
  <conditionalFormatting sqref="I1:I2">
    <cfRule type="duplicateValues" dxfId="77" priority="6"/>
  </conditionalFormatting>
  <conditionalFormatting sqref="I3:I5">
    <cfRule type="duplicateValues" dxfId="76" priority="1"/>
  </conditionalFormatting>
  <conditionalFormatting sqref="I32:I1048576 I1:I2">
    <cfRule type="duplicateValues" dxfId="75" priority="3"/>
  </conditionalFormatting>
  <conditionalFormatting sqref="J32:J1048576">
    <cfRule type="duplicateValues" dxfId="74" priority="5"/>
  </conditionalFormatting>
  <conditionalFormatting sqref="K52:K1048576">
    <cfRule type="duplicateValues" dxfId="73" priority="2"/>
  </conditionalFormatting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8"/>
  <dimension ref="A1:Q51"/>
  <sheetViews>
    <sheetView zoomScale="70" zoomScaleNormal="70" workbookViewId="0">
      <selection activeCell="F20" sqref="F20"/>
    </sheetView>
  </sheetViews>
  <sheetFormatPr baseColWidth="10" defaultRowHeight="15" x14ac:dyDescent="0.25"/>
  <cols>
    <col min="1" max="1" width="5" style="3" customWidth="1"/>
    <col min="2" max="3" width="15" customWidth="1"/>
    <col min="5" max="5" width="14.7109375" customWidth="1"/>
    <col min="9" max="9" width="64.28515625" customWidth="1"/>
    <col min="10" max="10" width="61.5703125" customWidth="1"/>
    <col min="11" max="11" width="104" customWidth="1"/>
    <col min="12" max="12" width="13.140625" style="11" customWidth="1"/>
    <col min="13" max="13" width="11.42578125" style="11"/>
    <col min="14" max="14" width="22.28515625" style="11" customWidth="1"/>
    <col min="15" max="15" width="13.140625" customWidth="1"/>
    <col min="17" max="17" width="20.85546875" customWidth="1"/>
  </cols>
  <sheetData>
    <row r="1" spans="1:17" s="3" customFormat="1" ht="26.25" x14ac:dyDescent="0.4">
      <c r="B1" s="5" t="s">
        <v>355</v>
      </c>
      <c r="D1" s="5"/>
      <c r="H1" s="5" t="s">
        <v>161</v>
      </c>
      <c r="L1" s="4"/>
      <c r="M1" s="4"/>
      <c r="N1" s="4"/>
      <c r="Q1"/>
    </row>
    <row r="2" spans="1:17" s="3" customFormat="1" x14ac:dyDescent="0.25">
      <c r="L2" s="4"/>
      <c r="M2" s="4"/>
      <c r="N2" s="4"/>
      <c r="Q2"/>
    </row>
    <row r="3" spans="1:17" s="3" customFormat="1" ht="28.5" customHeight="1" x14ac:dyDescent="0.2">
      <c r="A3" s="211" t="s">
        <v>565</v>
      </c>
      <c r="B3" s="216" t="s">
        <v>17</v>
      </c>
      <c r="C3" s="12" t="s">
        <v>12</v>
      </c>
      <c r="D3" s="219" t="s">
        <v>13</v>
      </c>
      <c r="E3" s="220"/>
      <c r="F3" s="220"/>
      <c r="G3" s="220"/>
      <c r="H3" s="221"/>
      <c r="I3" s="222" t="s">
        <v>482</v>
      </c>
      <c r="J3" s="224" t="s">
        <v>10</v>
      </c>
      <c r="K3" s="222" t="s">
        <v>483</v>
      </c>
      <c r="L3" s="210" t="s">
        <v>14</v>
      </c>
      <c r="M3" s="210" t="s">
        <v>19</v>
      </c>
      <c r="N3" s="210" t="s">
        <v>20</v>
      </c>
      <c r="O3" s="210" t="s">
        <v>21</v>
      </c>
      <c r="P3" s="210" t="s">
        <v>22</v>
      </c>
      <c r="Q3" s="214" t="s">
        <v>550</v>
      </c>
    </row>
    <row r="4" spans="1:17" s="3" customFormat="1" ht="15" customHeight="1" x14ac:dyDescent="0.2">
      <c r="A4" s="212"/>
      <c r="B4" s="217"/>
      <c r="C4" s="228" t="s">
        <v>27</v>
      </c>
      <c r="D4" s="230" t="s">
        <v>8</v>
      </c>
      <c r="E4" s="230" t="s">
        <v>9</v>
      </c>
      <c r="F4" s="232" t="s">
        <v>15</v>
      </c>
      <c r="G4" s="233"/>
      <c r="H4" s="208" t="s">
        <v>16</v>
      </c>
      <c r="I4" s="222"/>
      <c r="J4" s="224"/>
      <c r="K4" s="226"/>
      <c r="L4" s="210"/>
      <c r="M4" s="210"/>
      <c r="N4" s="210"/>
      <c r="O4" s="210"/>
      <c r="P4" s="210"/>
      <c r="Q4" s="215"/>
    </row>
    <row r="5" spans="1:17" ht="15" customHeight="1" x14ac:dyDescent="0.25">
      <c r="A5" s="213"/>
      <c r="B5" s="217"/>
      <c r="C5" s="228"/>
      <c r="D5" s="235"/>
      <c r="E5" s="235"/>
      <c r="F5" s="9" t="s">
        <v>10</v>
      </c>
      <c r="G5" s="9" t="s">
        <v>11</v>
      </c>
      <c r="H5" s="234"/>
      <c r="I5" s="223"/>
      <c r="J5" s="225"/>
      <c r="K5" s="227"/>
      <c r="L5" s="236"/>
      <c r="M5" s="236"/>
      <c r="N5" s="236"/>
      <c r="O5" s="236"/>
      <c r="P5" s="236"/>
      <c r="Q5" s="177" t="s">
        <v>552</v>
      </c>
    </row>
    <row r="6" spans="1:17" s="3" customFormat="1" ht="15" customHeight="1" x14ac:dyDescent="0.2">
      <c r="A6" s="159" t="s">
        <v>582</v>
      </c>
      <c r="B6" s="189" t="str">
        <f>B7</f>
        <v>SST</v>
      </c>
      <c r="C6" s="190" t="str">
        <f>C7</f>
        <v>XXX</v>
      </c>
      <c r="D6" s="189"/>
      <c r="E6" s="189"/>
      <c r="F6" s="189"/>
      <c r="G6" s="189"/>
      <c r="H6" s="189" t="s">
        <v>583</v>
      </c>
      <c r="I6" s="191" t="str">
        <f>CONCATENATE("SITE-BAT-NIV-ZONE-METIER-",B6,"-",C6,"-",H6)</f>
        <v>SITE-BAT-NIV-ZONE-METIER-SST-XXX-Synthese</v>
      </c>
      <c r="J6" s="192" t="s">
        <v>584</v>
      </c>
      <c r="K6" s="191" t="str">
        <f>CONCATENATE("SITE-BAT-NIV-ZONE-METIER-",B6," - ",C6," - ",J6)</f>
        <v>SITE-BAT-NIV-ZONE-METIER-SST - XXX - Objet Synthèse GTB</v>
      </c>
      <c r="L6" s="189"/>
      <c r="M6" s="189"/>
      <c r="N6" s="189"/>
      <c r="O6" s="189"/>
      <c r="P6" s="189" t="s">
        <v>585</v>
      </c>
      <c r="Q6" s="189" t="s">
        <v>551</v>
      </c>
    </row>
    <row r="7" spans="1:17" x14ac:dyDescent="0.25">
      <c r="A7" s="3" t="s">
        <v>566</v>
      </c>
      <c r="B7" s="10" t="s">
        <v>161</v>
      </c>
      <c r="C7" s="1" t="s">
        <v>28</v>
      </c>
      <c r="D7" s="10" t="s">
        <v>162</v>
      </c>
      <c r="E7" s="1" t="s">
        <v>28</v>
      </c>
      <c r="F7" s="17" t="s">
        <v>0</v>
      </c>
      <c r="G7" s="17"/>
      <c r="H7" s="10" t="s">
        <v>1</v>
      </c>
      <c r="I7" s="127" t="str">
        <f t="shared" ref="I7:I41" si="0">CONCATENATE("SITE-BAT-NIV-ZONE-METIER-",B7,"-",C7,"-",D7,"-",E7,"-",F7,IF(G7="","","."),G7,"-",H7)</f>
        <v>SITE-BAT-NIV-ZONE-METIER-SST-XXX-LSL-XXX-SYN-TA</v>
      </c>
      <c r="J7" s="75" t="s">
        <v>447</v>
      </c>
      <c r="K7" s="130" t="str">
        <f t="shared" ref="K7:K41" si="1">CONCATENATE("SITE-BAT-NIV-ZONE-METIER-",B7,"-",C7," - ",J7)</f>
        <v>SITE-BAT-NIV-ZONE-METIER-SST-XXX - Manque d'eau Primaire EG</v>
      </c>
      <c r="L7" s="8" t="s">
        <v>18</v>
      </c>
      <c r="M7" s="20">
        <v>1</v>
      </c>
      <c r="N7" s="20" t="s">
        <v>23</v>
      </c>
      <c r="O7" s="77"/>
      <c r="P7" s="77"/>
      <c r="Q7" s="175"/>
    </row>
    <row r="8" spans="1:17" x14ac:dyDescent="0.25">
      <c r="A8" s="3" t="s">
        <v>566</v>
      </c>
      <c r="B8" s="10" t="s">
        <v>161</v>
      </c>
      <c r="C8" s="1" t="s">
        <v>28</v>
      </c>
      <c r="D8" s="10" t="s">
        <v>162</v>
      </c>
      <c r="E8" s="1" t="s">
        <v>28</v>
      </c>
      <c r="F8" s="17" t="s">
        <v>154</v>
      </c>
      <c r="G8" s="17"/>
      <c r="H8" s="10" t="s">
        <v>1</v>
      </c>
      <c r="I8" s="127" t="str">
        <f t="shared" si="0"/>
        <v>SITE-BAT-NIV-ZONE-METIER-SST-XXX-LSL-XXX-CHAUD-TA</v>
      </c>
      <c r="J8" s="75" t="s">
        <v>446</v>
      </c>
      <c r="K8" s="130" t="str">
        <f t="shared" si="1"/>
        <v>SITE-BAT-NIV-ZONE-METIER-SST-XXX - Manque d'eau Primaire EC</v>
      </c>
      <c r="L8" s="8" t="s">
        <v>18</v>
      </c>
      <c r="M8" s="20">
        <v>1</v>
      </c>
      <c r="N8" s="20" t="s">
        <v>23</v>
      </c>
      <c r="O8" s="77"/>
      <c r="P8" s="77"/>
      <c r="Q8" s="175"/>
    </row>
    <row r="9" spans="1:17" x14ac:dyDescent="0.25">
      <c r="A9" s="3" t="s">
        <v>566</v>
      </c>
      <c r="B9" s="10" t="s">
        <v>161</v>
      </c>
      <c r="C9" s="1" t="s">
        <v>28</v>
      </c>
      <c r="D9" s="10" t="s">
        <v>162</v>
      </c>
      <c r="E9" s="1" t="s">
        <v>28</v>
      </c>
      <c r="F9" s="17" t="s">
        <v>215</v>
      </c>
      <c r="G9" s="17"/>
      <c r="H9" s="10" t="s">
        <v>1</v>
      </c>
      <c r="I9" s="127" t="str">
        <f t="shared" si="0"/>
        <v>SITE-BAT-NIV-ZONE-METIER-SST-XXX-LSL-XXX-PLCR-TA</v>
      </c>
      <c r="J9" s="75" t="s">
        <v>445</v>
      </c>
      <c r="K9" s="130" t="str">
        <f t="shared" si="1"/>
        <v>SITE-BAT-NIV-ZONE-METIER-SST-XXX - anque d'eau PLCR</v>
      </c>
      <c r="L9" s="8" t="s">
        <v>18</v>
      </c>
      <c r="M9" s="20">
        <v>1</v>
      </c>
      <c r="N9" s="20" t="s">
        <v>23</v>
      </c>
      <c r="O9" s="77"/>
      <c r="P9" s="77"/>
      <c r="Q9" s="175"/>
    </row>
    <row r="10" spans="1:17" x14ac:dyDescent="0.25">
      <c r="A10" s="3" t="s">
        <v>566</v>
      </c>
      <c r="B10" s="10" t="s">
        <v>161</v>
      </c>
      <c r="C10" s="1" t="s">
        <v>28</v>
      </c>
      <c r="D10" s="10" t="s">
        <v>162</v>
      </c>
      <c r="E10" s="1" t="s">
        <v>28</v>
      </c>
      <c r="F10" s="17" t="s">
        <v>151</v>
      </c>
      <c r="G10" s="17"/>
      <c r="H10" s="10" t="s">
        <v>1</v>
      </c>
      <c r="I10" s="127" t="str">
        <f t="shared" si="0"/>
        <v>SITE-BAT-NIV-ZONE-METIER-SST-XXX-LSL-XXX-FROID-TA</v>
      </c>
      <c r="J10" s="75" t="s">
        <v>452</v>
      </c>
      <c r="K10" s="130" t="str">
        <f t="shared" si="1"/>
        <v>SITE-BAT-NIV-ZONE-METIER-SST-XXX - Manque d'eau EG bat B - ##</v>
      </c>
      <c r="L10" s="8" t="s">
        <v>18</v>
      </c>
      <c r="M10" s="20">
        <v>1</v>
      </c>
      <c r="N10" s="20" t="s">
        <v>23</v>
      </c>
      <c r="O10" s="77"/>
      <c r="P10" s="77"/>
      <c r="Q10" s="175"/>
    </row>
    <row r="11" spans="1:17" x14ac:dyDescent="0.25">
      <c r="A11" s="3" t="s">
        <v>566</v>
      </c>
      <c r="B11" s="10" t="s">
        <v>161</v>
      </c>
      <c r="C11" s="1" t="s">
        <v>28</v>
      </c>
      <c r="D11" s="10" t="s">
        <v>162</v>
      </c>
      <c r="E11" s="1" t="s">
        <v>28</v>
      </c>
      <c r="F11" s="17" t="s">
        <v>52</v>
      </c>
      <c r="G11" s="17"/>
      <c r="H11" s="10" t="s">
        <v>1</v>
      </c>
      <c r="I11" s="127" t="str">
        <f t="shared" si="0"/>
        <v>SITE-BAT-NIV-ZONE-METIER-SST-XXX-LSL-XXX-GF-TA</v>
      </c>
      <c r="J11" s="75" t="s">
        <v>444</v>
      </c>
      <c r="K11" s="130" t="str">
        <f t="shared" si="1"/>
        <v>SITE-BAT-NIV-ZONE-METIER-SST-XXX - Manque d'eau Groupe Froid</v>
      </c>
      <c r="L11" s="8" t="s">
        <v>18</v>
      </c>
      <c r="M11" s="20">
        <v>1</v>
      </c>
      <c r="N11" s="20" t="s">
        <v>23</v>
      </c>
      <c r="O11" s="77"/>
      <c r="P11" s="77"/>
      <c r="Q11" s="175"/>
    </row>
    <row r="12" spans="1:17" x14ac:dyDescent="0.25">
      <c r="A12" s="3" t="s">
        <v>566</v>
      </c>
      <c r="B12" s="10" t="s">
        <v>161</v>
      </c>
      <c r="C12" s="1" t="s">
        <v>28</v>
      </c>
      <c r="D12" s="10" t="s">
        <v>162</v>
      </c>
      <c r="E12" s="1" t="s">
        <v>28</v>
      </c>
      <c r="F12" s="17" t="s">
        <v>266</v>
      </c>
      <c r="G12" s="17"/>
      <c r="H12" s="17" t="s">
        <v>1</v>
      </c>
      <c r="I12" s="127" t="str">
        <f t="shared" si="0"/>
        <v>SITE-BAT-NIV-ZONE-METIER-SST-XXX-LSL-XXX-EFS-TA</v>
      </c>
      <c r="J12" s="75" t="s">
        <v>451</v>
      </c>
      <c r="K12" s="130" t="str">
        <f t="shared" si="1"/>
        <v>SITE-BAT-NIV-ZONE-METIER-SST-XXX - Manque d'eau Froide Générale EAP n°##</v>
      </c>
      <c r="L12" s="8" t="s">
        <v>18</v>
      </c>
      <c r="M12" s="20">
        <v>1</v>
      </c>
      <c r="N12" s="20" t="s">
        <v>23</v>
      </c>
      <c r="O12" s="77"/>
      <c r="P12" s="77"/>
      <c r="Q12" s="175"/>
    </row>
    <row r="13" spans="1:17" x14ac:dyDescent="0.25">
      <c r="A13" s="3" t="s">
        <v>566</v>
      </c>
      <c r="B13" s="10" t="s">
        <v>161</v>
      </c>
      <c r="C13" s="1" t="s">
        <v>28</v>
      </c>
      <c r="D13" s="10" t="s">
        <v>209</v>
      </c>
      <c r="E13" s="1" t="s">
        <v>28</v>
      </c>
      <c r="F13" s="17" t="s">
        <v>210</v>
      </c>
      <c r="G13" s="17"/>
      <c r="H13" s="17" t="s">
        <v>82</v>
      </c>
      <c r="I13" s="127" t="str">
        <f t="shared" si="0"/>
        <v>SITE-BAT-NIV-ZONE-METIER-SST-XXX-PT-XXX-AMONT-TM</v>
      </c>
      <c r="J13" s="75" t="s">
        <v>443</v>
      </c>
      <c r="K13" s="130" t="str">
        <f t="shared" si="1"/>
        <v>SITE-BAT-NIV-ZONE-METIER-SST-XXX - Pression amont groupe 3x Pompes EG</v>
      </c>
      <c r="L13" s="78"/>
      <c r="M13" s="77"/>
      <c r="N13" s="77"/>
      <c r="O13" s="77">
        <v>1</v>
      </c>
      <c r="P13" s="77" t="s">
        <v>235</v>
      </c>
      <c r="Q13" s="175"/>
    </row>
    <row r="14" spans="1:17" x14ac:dyDescent="0.25">
      <c r="A14" s="3" t="s">
        <v>566</v>
      </c>
      <c r="B14" s="10" t="s">
        <v>161</v>
      </c>
      <c r="C14" s="1" t="s">
        <v>28</v>
      </c>
      <c r="D14" s="10" t="s">
        <v>209</v>
      </c>
      <c r="E14" s="1" t="s">
        <v>28</v>
      </c>
      <c r="F14" s="17" t="s">
        <v>211</v>
      </c>
      <c r="G14" s="17"/>
      <c r="H14" s="17" t="s">
        <v>82</v>
      </c>
      <c r="I14" s="127" t="str">
        <f t="shared" si="0"/>
        <v>SITE-BAT-NIV-ZONE-METIER-SST-XXX-PT-XXX-AVAL-TM</v>
      </c>
      <c r="J14" s="75" t="s">
        <v>442</v>
      </c>
      <c r="K14" s="130" t="str">
        <f t="shared" si="1"/>
        <v>SITE-BAT-NIV-ZONE-METIER-SST-XXX - Pression aval groupe 3x Pompes EG</v>
      </c>
      <c r="L14" s="78"/>
      <c r="M14" s="77"/>
      <c r="N14" s="77"/>
      <c r="O14" s="77">
        <v>1</v>
      </c>
      <c r="P14" s="77" t="s">
        <v>235</v>
      </c>
      <c r="Q14" s="175"/>
    </row>
    <row r="15" spans="1:17" x14ac:dyDescent="0.25">
      <c r="A15" s="3" t="s">
        <v>566</v>
      </c>
      <c r="B15" s="10" t="s">
        <v>161</v>
      </c>
      <c r="C15" s="1" t="s">
        <v>28</v>
      </c>
      <c r="D15" s="10" t="s">
        <v>209</v>
      </c>
      <c r="E15" s="1" t="s">
        <v>28</v>
      </c>
      <c r="F15" s="17" t="s">
        <v>154</v>
      </c>
      <c r="G15" s="17"/>
      <c r="H15" s="17" t="s">
        <v>82</v>
      </c>
      <c r="I15" s="127" t="str">
        <f t="shared" si="0"/>
        <v>SITE-BAT-NIV-ZONE-METIER-SST-XXX-PT-XXX-CHAUD-TM</v>
      </c>
      <c r="J15" s="75" t="s">
        <v>441</v>
      </c>
      <c r="K15" s="130" t="str">
        <f t="shared" si="1"/>
        <v>SITE-BAT-NIV-ZONE-METIER-SST-XXX - Pression amont groupe 3x Pompes EC</v>
      </c>
      <c r="L15" s="78"/>
      <c r="M15" s="77"/>
      <c r="N15" s="77"/>
      <c r="O15" s="77">
        <v>1</v>
      </c>
      <c r="P15" s="77" t="s">
        <v>235</v>
      </c>
      <c r="Q15" s="175"/>
    </row>
    <row r="16" spans="1:17" x14ac:dyDescent="0.25">
      <c r="A16" s="3" t="s">
        <v>566</v>
      </c>
      <c r="B16" s="10" t="s">
        <v>161</v>
      </c>
      <c r="C16" s="1" t="s">
        <v>28</v>
      </c>
      <c r="D16" s="10" t="s">
        <v>209</v>
      </c>
      <c r="E16" s="1" t="s">
        <v>28</v>
      </c>
      <c r="F16" s="17" t="s">
        <v>266</v>
      </c>
      <c r="G16" s="17"/>
      <c r="H16" s="17" t="s">
        <v>82</v>
      </c>
      <c r="I16" s="127" t="str">
        <f t="shared" si="0"/>
        <v>SITE-BAT-NIV-ZONE-METIER-SST-XXX-PT-XXX-EFS-TM</v>
      </c>
      <c r="J16" s="75" t="s">
        <v>450</v>
      </c>
      <c r="K16" s="130" t="str">
        <f t="shared" si="1"/>
        <v>SITE-BAT-NIV-ZONE-METIER-SST-XXX - Pression entrée Eau Froide générale AEP n°##</v>
      </c>
      <c r="L16" s="78"/>
      <c r="M16" s="77"/>
      <c r="N16" s="77"/>
      <c r="O16" s="77">
        <v>1</v>
      </c>
      <c r="P16" s="77" t="s">
        <v>235</v>
      </c>
      <c r="Q16" s="175"/>
    </row>
    <row r="17" spans="1:17" x14ac:dyDescent="0.25">
      <c r="A17" s="3" t="s">
        <v>566</v>
      </c>
      <c r="B17" s="10" t="s">
        <v>161</v>
      </c>
      <c r="C17" s="1" t="s">
        <v>28</v>
      </c>
      <c r="D17" s="10" t="s">
        <v>209</v>
      </c>
      <c r="E17" s="1" t="s">
        <v>28</v>
      </c>
      <c r="F17" s="17" t="s">
        <v>267</v>
      </c>
      <c r="G17" s="17"/>
      <c r="H17" s="17" t="s">
        <v>82</v>
      </c>
      <c r="I17" s="127" t="str">
        <f t="shared" si="0"/>
        <v>SITE-BAT-NIV-ZONE-METIER-SST-XXX-PT-XXX-INC-TM</v>
      </c>
      <c r="J17" s="75" t="s">
        <v>449</v>
      </c>
      <c r="K17" s="130" t="str">
        <f t="shared" si="1"/>
        <v>SITE-BAT-NIV-ZONE-METIER-SST-XXX - Pression réseau Incendie AEP n°##</v>
      </c>
      <c r="L17" s="78"/>
      <c r="M17" s="77"/>
      <c r="N17" s="77"/>
      <c r="O17" s="77">
        <v>1</v>
      </c>
      <c r="P17" s="77" t="s">
        <v>235</v>
      </c>
      <c r="Q17" s="175"/>
    </row>
    <row r="18" spans="1:17" x14ac:dyDescent="0.25">
      <c r="A18" s="3" t="s">
        <v>566</v>
      </c>
      <c r="B18" s="10" t="s">
        <v>161</v>
      </c>
      <c r="C18" s="1" t="s">
        <v>28</v>
      </c>
      <c r="D18" s="10" t="s">
        <v>209</v>
      </c>
      <c r="E18" s="1" t="s">
        <v>28</v>
      </c>
      <c r="F18" s="10" t="s">
        <v>268</v>
      </c>
      <c r="G18" s="17"/>
      <c r="H18" s="17" t="s">
        <v>82</v>
      </c>
      <c r="I18" s="127" t="str">
        <f t="shared" si="0"/>
        <v>SITE-BAT-NIV-ZONE-METIER-SST-XXX-PT-XXX-AEP-TM</v>
      </c>
      <c r="J18" s="75" t="s">
        <v>448</v>
      </c>
      <c r="K18" s="130" t="str">
        <f t="shared" si="1"/>
        <v>SITE-BAT-NIV-ZONE-METIER-SST-XXX - Pression réseau Eau Froide Générale AEP n°##</v>
      </c>
      <c r="L18" s="78"/>
      <c r="M18" s="77"/>
      <c r="N18" s="77"/>
      <c r="O18" s="77">
        <v>1</v>
      </c>
      <c r="P18" s="77" t="s">
        <v>235</v>
      </c>
      <c r="Q18" s="175"/>
    </row>
    <row r="19" spans="1:17" x14ac:dyDescent="0.25">
      <c r="A19" s="3" t="s">
        <v>566</v>
      </c>
      <c r="B19" s="10" t="s">
        <v>161</v>
      </c>
      <c r="C19" s="1" t="s">
        <v>28</v>
      </c>
      <c r="D19" s="10" t="s">
        <v>161</v>
      </c>
      <c r="E19" s="1" t="s">
        <v>28</v>
      </c>
      <c r="F19" s="17" t="s">
        <v>218</v>
      </c>
      <c r="G19" s="17"/>
      <c r="H19" s="17" t="s">
        <v>206</v>
      </c>
      <c r="I19" s="127" t="str">
        <f t="shared" si="0"/>
        <v>SITE-BAT-NIV-ZONE-METIER-SST-XXX-SST-XXX-RAD-TBH</v>
      </c>
      <c r="J19" s="75" t="s">
        <v>440</v>
      </c>
      <c r="K19" s="136" t="str">
        <f t="shared" si="1"/>
        <v>SITE-BAT-NIV-ZONE-METIER-SST-XXX - Autorisation de marche Réseau Radiateurs</v>
      </c>
      <c r="L19" s="78"/>
      <c r="M19" s="77"/>
      <c r="N19" s="20" t="s">
        <v>85</v>
      </c>
      <c r="O19" s="77"/>
      <c r="P19" s="77"/>
      <c r="Q19" s="175"/>
    </row>
    <row r="20" spans="1:17" x14ac:dyDescent="0.25">
      <c r="A20" s="3" t="s">
        <v>566</v>
      </c>
      <c r="B20" s="167" t="s">
        <v>161</v>
      </c>
      <c r="C20" s="161" t="s">
        <v>28</v>
      </c>
      <c r="D20" s="171" t="s">
        <v>161</v>
      </c>
      <c r="E20" s="161" t="s">
        <v>28</v>
      </c>
      <c r="F20" s="171" t="s">
        <v>183</v>
      </c>
      <c r="G20" s="171"/>
      <c r="H20" s="171" t="s">
        <v>5</v>
      </c>
      <c r="I20" s="127" t="str">
        <f t="shared" si="0"/>
        <v>SITE-BAT-NIV-ZONE-METIER-SST-XXX-SST-XXX-GEO-TS</v>
      </c>
      <c r="J20" s="75" t="s">
        <v>184</v>
      </c>
      <c r="K20" s="136" t="str">
        <f t="shared" si="1"/>
        <v>SITE-BAT-NIV-ZONE-METIER-SST-XXX - Autorisation du rejet en géothermie</v>
      </c>
      <c r="L20" s="80"/>
      <c r="M20" s="77"/>
      <c r="N20" s="20" t="s">
        <v>85</v>
      </c>
      <c r="O20" s="77"/>
      <c r="P20" s="77"/>
      <c r="Q20" s="175"/>
    </row>
    <row r="21" spans="1:17" x14ac:dyDescent="0.25">
      <c r="A21" s="3" t="s">
        <v>566</v>
      </c>
      <c r="B21" s="10" t="s">
        <v>161</v>
      </c>
      <c r="C21" s="1" t="s">
        <v>28</v>
      </c>
      <c r="D21" s="17" t="s">
        <v>161</v>
      </c>
      <c r="E21" s="1" t="s">
        <v>28</v>
      </c>
      <c r="F21" s="17" t="s">
        <v>128</v>
      </c>
      <c r="G21" s="17"/>
      <c r="H21" s="17" t="s">
        <v>129</v>
      </c>
      <c r="I21" s="127" t="str">
        <f t="shared" si="0"/>
        <v>SITE-BAT-NIV-ZONE-METIER-SST-XXX-SST-XXX-AUTOR-TC</v>
      </c>
      <c r="J21" s="75" t="s">
        <v>439</v>
      </c>
      <c r="K21" s="136" t="str">
        <f t="shared" si="1"/>
        <v>SITE-BAT-NIV-ZONE-METIER-SST-XXX - Ordre de marche</v>
      </c>
      <c r="L21" s="78"/>
      <c r="M21" s="77"/>
      <c r="N21" s="20" t="s">
        <v>85</v>
      </c>
      <c r="O21" s="77"/>
      <c r="P21" s="77"/>
      <c r="Q21" s="175"/>
    </row>
    <row r="22" spans="1:17" x14ac:dyDescent="0.25">
      <c r="A22" s="3" t="s">
        <v>568</v>
      </c>
      <c r="B22" s="167" t="s">
        <v>161</v>
      </c>
      <c r="C22" s="161" t="s">
        <v>28</v>
      </c>
      <c r="D22" s="171" t="s">
        <v>161</v>
      </c>
      <c r="E22" s="161" t="s">
        <v>28</v>
      </c>
      <c r="F22" s="171" t="s">
        <v>128</v>
      </c>
      <c r="G22" s="171" t="s">
        <v>470</v>
      </c>
      <c r="H22" s="171" t="s">
        <v>206</v>
      </c>
      <c r="I22" s="127" t="str">
        <f t="shared" si="0"/>
        <v>SITE-BAT-NIV-ZONE-METIER-SST-XXX-SST-XXX-AUTOR.EG-TBH</v>
      </c>
      <c r="J22" s="24" t="s">
        <v>471</v>
      </c>
      <c r="K22" s="136" t="str">
        <f t="shared" si="1"/>
        <v>SITE-BAT-NIV-ZONE-METIER-SST-XXX - Autorisation de marche réseau EG</v>
      </c>
      <c r="L22" s="78"/>
      <c r="M22" s="77"/>
      <c r="N22" s="20" t="s">
        <v>85</v>
      </c>
      <c r="O22" s="77"/>
      <c r="P22" s="77"/>
      <c r="Q22" s="175"/>
    </row>
    <row r="23" spans="1:17" x14ac:dyDescent="0.25">
      <c r="A23" s="3" t="s">
        <v>568</v>
      </c>
      <c r="B23" s="167" t="s">
        <v>161</v>
      </c>
      <c r="C23" s="161" t="s">
        <v>28</v>
      </c>
      <c r="D23" s="171" t="s">
        <v>161</v>
      </c>
      <c r="E23" s="161" t="s">
        <v>28</v>
      </c>
      <c r="F23" s="171" t="s">
        <v>128</v>
      </c>
      <c r="G23" s="171" t="s">
        <v>111</v>
      </c>
      <c r="H23" s="171" t="s">
        <v>206</v>
      </c>
      <c r="I23" s="127" t="str">
        <f t="shared" si="0"/>
        <v>SITE-BAT-NIV-ZONE-METIER-SST-XXX-SST-XXX-AUTOR.EC-TBH</v>
      </c>
      <c r="J23" s="24" t="s">
        <v>472</v>
      </c>
      <c r="K23" s="136" t="str">
        <f t="shared" si="1"/>
        <v>SITE-BAT-NIV-ZONE-METIER-SST-XXX - Autorisation de marche réseau EC</v>
      </c>
      <c r="L23" s="78"/>
      <c r="M23" s="77"/>
      <c r="N23" s="20" t="s">
        <v>85</v>
      </c>
      <c r="O23" s="77"/>
      <c r="P23" s="77"/>
      <c r="Q23" s="175"/>
    </row>
    <row r="24" spans="1:17" x14ac:dyDescent="0.25">
      <c r="A24" s="3" t="s">
        <v>566</v>
      </c>
      <c r="B24" s="74" t="s">
        <v>161</v>
      </c>
      <c r="C24" s="1" t="s">
        <v>28</v>
      </c>
      <c r="D24" s="74" t="s">
        <v>161</v>
      </c>
      <c r="E24" s="1" t="s">
        <v>28</v>
      </c>
      <c r="F24" s="74" t="s">
        <v>0</v>
      </c>
      <c r="G24" s="74"/>
      <c r="H24" s="74" t="s">
        <v>1</v>
      </c>
      <c r="I24" s="127" t="str">
        <f t="shared" si="0"/>
        <v>SITE-BAT-NIV-ZONE-METIER-SST-XXX-SST-XXX-SYN-TA</v>
      </c>
      <c r="J24" s="24" t="s">
        <v>68</v>
      </c>
      <c r="K24" s="136" t="str">
        <f t="shared" si="1"/>
        <v xml:space="preserve">SITE-BAT-NIV-ZONE-METIER-SST-XXX - Synthèse défaut bloquant </v>
      </c>
      <c r="L24" s="8" t="s">
        <v>18</v>
      </c>
      <c r="M24" s="20">
        <v>1</v>
      </c>
      <c r="N24" s="20" t="s">
        <v>23</v>
      </c>
      <c r="O24" s="77"/>
      <c r="P24" s="77"/>
      <c r="Q24" s="175"/>
    </row>
    <row r="25" spans="1:17" x14ac:dyDescent="0.25">
      <c r="A25" s="3" t="s">
        <v>566</v>
      </c>
      <c r="B25" s="74" t="s">
        <v>161</v>
      </c>
      <c r="C25" s="1" t="s">
        <v>28</v>
      </c>
      <c r="D25" s="74" t="s">
        <v>161</v>
      </c>
      <c r="E25" s="1" t="s">
        <v>28</v>
      </c>
      <c r="F25" s="74" t="s">
        <v>0</v>
      </c>
      <c r="G25" s="74" t="s">
        <v>70</v>
      </c>
      <c r="H25" s="74" t="s">
        <v>1</v>
      </c>
      <c r="I25" s="127" t="str">
        <f t="shared" si="0"/>
        <v>SITE-BAT-NIV-ZONE-METIER-SST-XXX-SST-XXX-SYN.NB-TA</v>
      </c>
      <c r="J25" s="24" t="s">
        <v>46</v>
      </c>
      <c r="K25" s="130" t="str">
        <f t="shared" si="1"/>
        <v>SITE-BAT-NIV-ZONE-METIER-SST-XXX - Synthèse défaut non bloquant</v>
      </c>
      <c r="L25" s="179" t="s">
        <v>357</v>
      </c>
      <c r="M25" s="20">
        <v>1</v>
      </c>
      <c r="N25" s="20" t="s">
        <v>23</v>
      </c>
      <c r="O25" s="77"/>
      <c r="P25" s="77"/>
      <c r="Q25" s="175"/>
    </row>
    <row r="26" spans="1:17" x14ac:dyDescent="0.25">
      <c r="A26" s="3" t="s">
        <v>566</v>
      </c>
      <c r="B26" s="74" t="s">
        <v>161</v>
      </c>
      <c r="C26" s="1" t="s">
        <v>28</v>
      </c>
      <c r="D26" s="74" t="s">
        <v>161</v>
      </c>
      <c r="E26" s="1" t="s">
        <v>28</v>
      </c>
      <c r="F26" s="74" t="s">
        <v>151</v>
      </c>
      <c r="G26" s="74"/>
      <c r="H26" s="74" t="s">
        <v>206</v>
      </c>
      <c r="I26" s="127" t="str">
        <f t="shared" si="0"/>
        <v>SITE-BAT-NIV-ZONE-METIER-SST-XXX-SST-XXX-FROID-TBH</v>
      </c>
      <c r="J26" s="24" t="s">
        <v>208</v>
      </c>
      <c r="K26" s="130" t="str">
        <f t="shared" si="1"/>
        <v>SITE-BAT-NIV-ZONE-METIER-SST-XXX - Autorisation de marche FROID</v>
      </c>
      <c r="L26" s="8"/>
      <c r="M26" s="20"/>
      <c r="N26" s="20" t="s">
        <v>85</v>
      </c>
      <c r="O26" s="77"/>
      <c r="P26" s="77"/>
      <c r="Q26" s="175"/>
    </row>
    <row r="27" spans="1:17" x14ac:dyDescent="0.25">
      <c r="A27" s="3" t="s">
        <v>566</v>
      </c>
      <c r="B27" s="74" t="s">
        <v>161</v>
      </c>
      <c r="C27" s="1" t="s">
        <v>28</v>
      </c>
      <c r="D27" s="74" t="s">
        <v>161</v>
      </c>
      <c r="E27" s="1" t="s">
        <v>28</v>
      </c>
      <c r="F27" s="74" t="s">
        <v>154</v>
      </c>
      <c r="G27" s="74"/>
      <c r="H27" s="74" t="s">
        <v>206</v>
      </c>
      <c r="I27" s="127" t="str">
        <f t="shared" si="0"/>
        <v>SITE-BAT-NIV-ZONE-METIER-SST-XXX-SST-XXX-CHAUD-TBH</v>
      </c>
      <c r="J27" s="24" t="s">
        <v>207</v>
      </c>
      <c r="K27" s="130" t="str">
        <f t="shared" si="1"/>
        <v>SITE-BAT-NIV-ZONE-METIER-SST-XXX - Autorisation de marche CHAUD</v>
      </c>
      <c r="L27" s="77"/>
      <c r="M27" s="77"/>
      <c r="N27" s="20" t="s">
        <v>85</v>
      </c>
      <c r="O27" s="77"/>
      <c r="P27" s="77"/>
      <c r="Q27" s="175"/>
    </row>
    <row r="28" spans="1:17" x14ac:dyDescent="0.25">
      <c r="A28" s="3" t="s">
        <v>566</v>
      </c>
      <c r="B28" s="83" t="s">
        <v>161</v>
      </c>
      <c r="C28" s="1" t="s">
        <v>28</v>
      </c>
      <c r="D28" s="74" t="s">
        <v>161</v>
      </c>
      <c r="E28" s="1" t="s">
        <v>28</v>
      </c>
      <c r="F28" s="74" t="s">
        <v>155</v>
      </c>
      <c r="G28" s="74"/>
      <c r="H28" s="74" t="s">
        <v>7</v>
      </c>
      <c r="I28" s="127" t="str">
        <f t="shared" si="0"/>
        <v>SITE-BAT-NIV-ZONE-METIER-SST-XXX-SST-XXX-CPTEL-TCP</v>
      </c>
      <c r="J28" s="24" t="s">
        <v>156</v>
      </c>
      <c r="K28" s="130" t="str">
        <f t="shared" si="1"/>
        <v>SITE-BAT-NIV-ZONE-METIER-SST-XXX - Compteur d'énergie électrique</v>
      </c>
      <c r="L28" s="77"/>
      <c r="M28" s="77"/>
      <c r="N28" s="77"/>
      <c r="O28" s="10">
        <v>10</v>
      </c>
      <c r="P28" s="10" t="s">
        <v>141</v>
      </c>
      <c r="Q28" s="175"/>
    </row>
    <row r="29" spans="1:17" x14ac:dyDescent="0.25">
      <c r="A29" s="3" t="s">
        <v>566</v>
      </c>
      <c r="B29" s="83" t="s">
        <v>161</v>
      </c>
      <c r="C29" s="1" t="s">
        <v>28</v>
      </c>
      <c r="D29" s="74" t="s">
        <v>161</v>
      </c>
      <c r="E29" s="1" t="s">
        <v>28</v>
      </c>
      <c r="F29" s="74" t="s">
        <v>128</v>
      </c>
      <c r="G29" s="74"/>
      <c r="H29" s="74" t="s">
        <v>5</v>
      </c>
      <c r="I29" s="127" t="str">
        <f t="shared" si="0"/>
        <v>SITE-BAT-NIV-ZONE-METIER-SST-XXX-SST-XXX-AUTOR-TS</v>
      </c>
      <c r="J29" s="24" t="s">
        <v>294</v>
      </c>
      <c r="K29" s="130" t="str">
        <f t="shared" si="1"/>
        <v>SITE-BAT-NIV-ZONE-METIER-SST-XXX - Autorisation marche</v>
      </c>
      <c r="L29" s="77"/>
      <c r="M29" s="77"/>
      <c r="N29" s="20" t="s">
        <v>85</v>
      </c>
      <c r="O29" s="77"/>
      <c r="P29" s="77"/>
      <c r="Q29" s="175"/>
    </row>
    <row r="30" spans="1:17" x14ac:dyDescent="0.25">
      <c r="A30" s="3" t="s">
        <v>566</v>
      </c>
      <c r="B30" s="83" t="s">
        <v>161</v>
      </c>
      <c r="C30" s="1" t="s">
        <v>28</v>
      </c>
      <c r="D30" s="74" t="s">
        <v>161</v>
      </c>
      <c r="E30" s="1" t="s">
        <v>28</v>
      </c>
      <c r="F30" s="74" t="s">
        <v>155</v>
      </c>
      <c r="G30" s="74" t="s">
        <v>282</v>
      </c>
      <c r="H30" s="74" t="s">
        <v>7</v>
      </c>
      <c r="I30" s="127" t="str">
        <f t="shared" si="0"/>
        <v>SITE-BAT-NIV-ZONE-METIER-SST-XXX-SST-XXX-CPTEL.PC-TCP</v>
      </c>
      <c r="J30" s="24" t="s">
        <v>458</v>
      </c>
      <c r="K30" s="130" t="str">
        <f t="shared" si="1"/>
        <v>SITE-BAT-NIV-ZONE-METIER-SST-XXX - Comptage énergie  électrique - pompe sde charge</v>
      </c>
      <c r="L30" s="77"/>
      <c r="M30" s="77"/>
      <c r="N30" s="77"/>
      <c r="O30" s="10">
        <v>10</v>
      </c>
      <c r="P30" s="10" t="s">
        <v>141</v>
      </c>
      <c r="Q30" s="175"/>
    </row>
    <row r="31" spans="1:17" x14ac:dyDescent="0.25">
      <c r="A31" s="3" t="s">
        <v>566</v>
      </c>
      <c r="B31" s="10" t="s">
        <v>161</v>
      </c>
      <c r="C31" s="1" t="s">
        <v>28</v>
      </c>
      <c r="D31" s="10" t="s">
        <v>228</v>
      </c>
      <c r="E31" s="1" t="s">
        <v>28</v>
      </c>
      <c r="F31" s="17" t="s">
        <v>0</v>
      </c>
      <c r="G31" s="17"/>
      <c r="H31" s="10" t="s">
        <v>1</v>
      </c>
      <c r="I31" s="127" t="str">
        <f t="shared" si="0"/>
        <v>SITE-BAT-NIV-ZONE-METIER-SST-XXX-TE-XXX-SYN-TA</v>
      </c>
      <c r="J31" s="75" t="s">
        <v>431</v>
      </c>
      <c r="K31" s="130" t="str">
        <f t="shared" si="1"/>
        <v>SITE-BAT-NIV-ZONE-METIER-SST-XXX - Synthèse défaut tracage électrique</v>
      </c>
      <c r="L31" s="8" t="s">
        <v>18</v>
      </c>
      <c r="M31" s="20">
        <v>1</v>
      </c>
      <c r="N31" s="20" t="s">
        <v>23</v>
      </c>
      <c r="O31" s="77"/>
      <c r="P31" s="77"/>
      <c r="Q31" s="175"/>
    </row>
    <row r="32" spans="1:17" x14ac:dyDescent="0.25">
      <c r="A32" s="3" t="s">
        <v>566</v>
      </c>
      <c r="B32" s="10" t="s">
        <v>161</v>
      </c>
      <c r="C32" s="1" t="s">
        <v>28</v>
      </c>
      <c r="D32" s="10" t="s">
        <v>97</v>
      </c>
      <c r="E32" s="1" t="s">
        <v>28</v>
      </c>
      <c r="F32" s="17" t="s">
        <v>215</v>
      </c>
      <c r="G32" s="17" t="s">
        <v>153</v>
      </c>
      <c r="H32" s="17" t="s">
        <v>82</v>
      </c>
      <c r="I32" s="127" t="str">
        <f t="shared" si="0"/>
        <v>SITE-BAT-NIV-ZONE-METIER-SST-XXX-TT-XXX-PLCR.RET-TM</v>
      </c>
      <c r="J32" s="75" t="s">
        <v>438</v>
      </c>
      <c r="K32" s="130" t="str">
        <f t="shared" si="1"/>
        <v>SITE-BAT-NIV-ZONE-METIER-SST-XXX - Température retour PLCR bat ##</v>
      </c>
      <c r="L32" s="78"/>
      <c r="M32" s="77"/>
      <c r="N32" s="77"/>
      <c r="O32" s="6">
        <v>0.4</v>
      </c>
      <c r="P32" s="6" t="s">
        <v>84</v>
      </c>
      <c r="Q32" s="175"/>
    </row>
    <row r="33" spans="1:17" x14ac:dyDescent="0.25">
      <c r="A33" s="3" t="s">
        <v>569</v>
      </c>
      <c r="B33" s="167" t="s">
        <v>161</v>
      </c>
      <c r="C33" s="161" t="s">
        <v>28</v>
      </c>
      <c r="D33" s="167" t="s">
        <v>97</v>
      </c>
      <c r="E33" s="161" t="s">
        <v>28</v>
      </c>
      <c r="F33" s="171" t="s">
        <v>215</v>
      </c>
      <c r="G33" s="171"/>
      <c r="H33" s="171" t="s">
        <v>1</v>
      </c>
      <c r="I33" s="127" t="str">
        <f>CONCATENATE("SITE-BAT-NIV-ZONE-METIER-",B33,"-",C33,"-",D33,"-",E33,"-",F33,IF(G33="","","."),G33,"-",H33)</f>
        <v>SITE-BAT-NIV-ZONE-METIER-SST-XXX-TT-XXX-PLCR-TA</v>
      </c>
      <c r="J33" s="75" t="s">
        <v>525</v>
      </c>
      <c r="K33" s="130" t="str">
        <f>CONCATENATE("SITE-BAT-NIV-ZONE-METIER-",B33,"-",C33," - ",J33)</f>
        <v>SITE-BAT-NIV-ZONE-METIER-SST-XXX - Thermostat de sécurité PLCR bat ##</v>
      </c>
      <c r="L33" s="8" t="s">
        <v>18</v>
      </c>
      <c r="M33" s="20">
        <v>1</v>
      </c>
      <c r="N33" s="20" t="s">
        <v>23</v>
      </c>
      <c r="O33" s="77"/>
      <c r="P33" s="77"/>
      <c r="Q33" s="175"/>
    </row>
    <row r="34" spans="1:17" x14ac:dyDescent="0.25">
      <c r="A34" s="3" t="s">
        <v>566</v>
      </c>
      <c r="B34" s="167" t="s">
        <v>161</v>
      </c>
      <c r="C34" s="161" t="s">
        <v>28</v>
      </c>
      <c r="D34" s="167" t="s">
        <v>97</v>
      </c>
      <c r="E34" s="161" t="s">
        <v>28</v>
      </c>
      <c r="F34" s="171" t="s">
        <v>215</v>
      </c>
      <c r="G34" s="167" t="s">
        <v>217</v>
      </c>
      <c r="H34" s="171" t="s">
        <v>82</v>
      </c>
      <c r="I34" s="127" t="str">
        <f t="shared" si="0"/>
        <v>SITE-BAT-NIV-ZONE-METIER-SST-XXX-TT-XXX-PLCR.AMBT-TM</v>
      </c>
      <c r="J34" s="75" t="s">
        <v>432</v>
      </c>
      <c r="K34" s="130" t="str">
        <f t="shared" si="1"/>
        <v>SITE-BAT-NIV-ZONE-METIER-SST-XXX - Température ambiante du Hall avec plancher chauffant</v>
      </c>
      <c r="L34" s="78"/>
      <c r="M34" s="77"/>
      <c r="N34" s="77"/>
      <c r="O34" s="6">
        <v>0.4</v>
      </c>
      <c r="P34" s="6" t="s">
        <v>84</v>
      </c>
      <c r="Q34" s="175"/>
    </row>
    <row r="35" spans="1:17" x14ac:dyDescent="0.25">
      <c r="A35" s="3" t="s">
        <v>566</v>
      </c>
      <c r="B35" s="167" t="s">
        <v>161</v>
      </c>
      <c r="C35" s="161" t="s">
        <v>28</v>
      </c>
      <c r="D35" s="167" t="s">
        <v>97</v>
      </c>
      <c r="E35" s="161" t="s">
        <v>28</v>
      </c>
      <c r="F35" s="171" t="s">
        <v>202</v>
      </c>
      <c r="G35" s="171" t="s">
        <v>152</v>
      </c>
      <c r="H35" s="171" t="s">
        <v>82</v>
      </c>
      <c r="I35" s="127" t="str">
        <f t="shared" si="0"/>
        <v>SITE-BAT-NIV-ZONE-METIER-SST-XXX-TT-XXX-PRI.ALL-TM</v>
      </c>
      <c r="J35" s="75" t="s">
        <v>437</v>
      </c>
      <c r="K35" s="130" t="str">
        <f t="shared" si="1"/>
        <v>SITE-BAT-NIV-ZONE-METIER-SST-XXX - Température Aller primaire Echangeur ECH-###</v>
      </c>
      <c r="L35" s="78"/>
      <c r="M35" s="77"/>
      <c r="N35" s="77"/>
      <c r="O35" s="6">
        <v>0.4</v>
      </c>
      <c r="P35" s="6" t="s">
        <v>84</v>
      </c>
      <c r="Q35" s="175"/>
    </row>
    <row r="36" spans="1:17" x14ac:dyDescent="0.25">
      <c r="A36" s="3" t="s">
        <v>566</v>
      </c>
      <c r="B36" s="10" t="s">
        <v>161</v>
      </c>
      <c r="C36" s="1" t="s">
        <v>28</v>
      </c>
      <c r="D36" s="10" t="s">
        <v>97</v>
      </c>
      <c r="E36" s="1" t="s">
        <v>28</v>
      </c>
      <c r="F36" s="17" t="s">
        <v>202</v>
      </c>
      <c r="G36" s="17" t="s">
        <v>153</v>
      </c>
      <c r="H36" s="17" t="s">
        <v>82</v>
      </c>
      <c r="I36" s="127" t="str">
        <f t="shared" si="0"/>
        <v>SITE-BAT-NIV-ZONE-METIER-SST-XXX-TT-XXX-PRI.RET-TM</v>
      </c>
      <c r="J36" s="75" t="s">
        <v>436</v>
      </c>
      <c r="K36" s="130" t="str">
        <f t="shared" si="1"/>
        <v>SITE-BAT-NIV-ZONE-METIER-SST-XXX - Température Retour primaire Echangeur ECH-###</v>
      </c>
      <c r="L36" s="78"/>
      <c r="M36" s="77"/>
      <c r="N36" s="77"/>
      <c r="O36" s="6">
        <v>0.4</v>
      </c>
      <c r="P36" s="6" t="s">
        <v>84</v>
      </c>
      <c r="Q36" s="175"/>
    </row>
    <row r="37" spans="1:17" x14ac:dyDescent="0.25">
      <c r="A37" s="3" t="s">
        <v>566</v>
      </c>
      <c r="B37" s="10" t="s">
        <v>161</v>
      </c>
      <c r="C37" s="1" t="s">
        <v>28</v>
      </c>
      <c r="D37" s="10" t="s">
        <v>97</v>
      </c>
      <c r="E37" s="1" t="s">
        <v>28</v>
      </c>
      <c r="F37" s="17" t="s">
        <v>163</v>
      </c>
      <c r="G37" s="17" t="s">
        <v>153</v>
      </c>
      <c r="H37" s="17" t="s">
        <v>82</v>
      </c>
      <c r="I37" s="127" t="str">
        <f t="shared" si="0"/>
        <v>SITE-BAT-NIV-ZONE-METIER-SST-XXX-TT-XXX-SEC.RET-TM</v>
      </c>
      <c r="J37" s="75" t="s">
        <v>435</v>
      </c>
      <c r="K37" s="130" t="str">
        <f t="shared" si="1"/>
        <v>SITE-BAT-NIV-ZONE-METIER-SST-XXX - Température Retour secondaire Echangeur ECH-###</v>
      </c>
      <c r="L37" s="78"/>
      <c r="M37" s="77"/>
      <c r="N37" s="77"/>
      <c r="O37" s="6">
        <v>0.4</v>
      </c>
      <c r="P37" s="6" t="s">
        <v>84</v>
      </c>
      <c r="Q37" s="175"/>
    </row>
    <row r="38" spans="1:17" x14ac:dyDescent="0.25">
      <c r="A38" s="3" t="s">
        <v>566</v>
      </c>
      <c r="B38" s="10" t="s">
        <v>161</v>
      </c>
      <c r="C38" s="1" t="s">
        <v>28</v>
      </c>
      <c r="D38" s="10" t="s">
        <v>97</v>
      </c>
      <c r="E38" s="1" t="s">
        <v>28</v>
      </c>
      <c r="F38" s="17" t="s">
        <v>96</v>
      </c>
      <c r="G38" s="17"/>
      <c r="H38" s="17" t="s">
        <v>82</v>
      </c>
      <c r="I38" s="127" t="str">
        <f t="shared" si="0"/>
        <v>SITE-BAT-NIV-ZONE-METIER-SST-XXX-TT-XXX-EXT-TM</v>
      </c>
      <c r="J38" s="75" t="s">
        <v>54</v>
      </c>
      <c r="K38" s="130" t="str">
        <f t="shared" si="1"/>
        <v>SITE-BAT-NIV-ZONE-METIER-SST-XXX - Température extérieure</v>
      </c>
      <c r="L38" s="78"/>
      <c r="M38" s="77"/>
      <c r="N38" s="77"/>
      <c r="O38" s="6">
        <v>0.4</v>
      </c>
      <c r="P38" s="6" t="s">
        <v>84</v>
      </c>
      <c r="Q38" s="175"/>
    </row>
    <row r="39" spans="1:17" x14ac:dyDescent="0.25">
      <c r="A39" s="3" t="s">
        <v>566</v>
      </c>
      <c r="B39" s="10" t="s">
        <v>161</v>
      </c>
      <c r="C39" s="1" t="s">
        <v>28</v>
      </c>
      <c r="D39" s="10" t="s">
        <v>97</v>
      </c>
      <c r="E39" s="1" t="s">
        <v>28</v>
      </c>
      <c r="F39" s="17" t="s">
        <v>151</v>
      </c>
      <c r="G39" s="17" t="s">
        <v>153</v>
      </c>
      <c r="H39" s="17" t="s">
        <v>82</v>
      </c>
      <c r="I39" s="127" t="str">
        <f t="shared" si="0"/>
        <v>SITE-BAT-NIV-ZONE-METIER-SST-XXX-TT-XXX-FROID.RET-TM</v>
      </c>
      <c r="J39" s="75" t="s">
        <v>433</v>
      </c>
      <c r="K39" s="130" t="str">
        <f t="shared" si="1"/>
        <v>SITE-BAT-NIV-ZONE-METIER-SST-XXX - Température retour TFP A ###</v>
      </c>
      <c r="L39" s="78"/>
      <c r="M39" s="77"/>
      <c r="N39" s="77"/>
      <c r="O39" s="6">
        <v>0.4</v>
      </c>
      <c r="P39" s="6" t="s">
        <v>84</v>
      </c>
      <c r="Q39" s="175"/>
    </row>
    <row r="40" spans="1:17" x14ac:dyDescent="0.25">
      <c r="A40" s="3" t="s">
        <v>566</v>
      </c>
      <c r="B40" s="10" t="s">
        <v>161</v>
      </c>
      <c r="C40" s="1" t="s">
        <v>28</v>
      </c>
      <c r="D40" s="10" t="s">
        <v>97</v>
      </c>
      <c r="E40" s="1" t="s">
        <v>28</v>
      </c>
      <c r="F40" s="17" t="s">
        <v>154</v>
      </c>
      <c r="G40" s="17" t="s">
        <v>153</v>
      </c>
      <c r="H40" s="17" t="s">
        <v>82</v>
      </c>
      <c r="I40" s="127" t="str">
        <f t="shared" si="0"/>
        <v>SITE-BAT-NIV-ZONE-METIER-SST-XXX-TT-XXX-CHAUD.RET-TM</v>
      </c>
      <c r="J40" s="75" t="s">
        <v>433</v>
      </c>
      <c r="K40" s="130" t="str">
        <f t="shared" si="1"/>
        <v>SITE-BAT-NIV-ZONE-METIER-SST-XXX - Température retour TFP A ###</v>
      </c>
      <c r="L40" s="78"/>
      <c r="M40" s="77"/>
      <c r="N40" s="77"/>
      <c r="O40" s="6">
        <v>0.4</v>
      </c>
      <c r="P40" s="6" t="s">
        <v>84</v>
      </c>
      <c r="Q40" s="175"/>
    </row>
    <row r="41" spans="1:17" x14ac:dyDescent="0.25">
      <c r="A41" s="3" t="s">
        <v>566</v>
      </c>
      <c r="B41" s="10" t="s">
        <v>161</v>
      </c>
      <c r="C41" s="1" t="s">
        <v>28</v>
      </c>
      <c r="D41" s="10" t="s">
        <v>97</v>
      </c>
      <c r="E41" s="1" t="s">
        <v>28</v>
      </c>
      <c r="F41" s="17" t="s">
        <v>266</v>
      </c>
      <c r="G41" s="17"/>
      <c r="H41" s="17" t="s">
        <v>82</v>
      </c>
      <c r="I41" s="127" t="str">
        <f t="shared" si="0"/>
        <v>SITE-BAT-NIV-ZONE-METIER-SST-XXX-TT-XXX-EFS-TM</v>
      </c>
      <c r="J41" s="75" t="s">
        <v>434</v>
      </c>
      <c r="K41" s="130" t="str">
        <f t="shared" si="1"/>
        <v>SITE-BAT-NIV-ZONE-METIER-SST-XXX - Température départ Eau Froide Générale AEP n°##</v>
      </c>
      <c r="L41" s="78"/>
      <c r="M41" s="77"/>
      <c r="N41" s="77"/>
      <c r="O41" s="6">
        <v>0.4</v>
      </c>
      <c r="P41" s="6" t="s">
        <v>84</v>
      </c>
      <c r="Q41" s="175"/>
    </row>
    <row r="42" spans="1:17" x14ac:dyDescent="0.25">
      <c r="A42" s="3" t="s">
        <v>569</v>
      </c>
      <c r="B42" s="180" t="s">
        <v>161</v>
      </c>
      <c r="C42" s="1" t="s">
        <v>28</v>
      </c>
      <c r="D42" s="180" t="s">
        <v>97</v>
      </c>
      <c r="E42" s="1" t="s">
        <v>28</v>
      </c>
      <c r="F42" s="183" t="s">
        <v>219</v>
      </c>
      <c r="G42" s="183" t="s">
        <v>152</v>
      </c>
      <c r="H42" s="183" t="s">
        <v>82</v>
      </c>
      <c r="I42" s="127" t="str">
        <f>CONCATENATE("SITE-BAT-NIV-ZONE-METIER-",B42,"-",C42,"-",D42,"-",E42,"-",F42,IF(G42="","","."),G42,"-",H42)</f>
        <v>SITE-BAT-NIV-ZONE-METIER-SST-XXX-TT-XXX-ECS.ALL-TM</v>
      </c>
      <c r="J42" s="75" t="s">
        <v>523</v>
      </c>
      <c r="K42" s="130" t="str">
        <f>CONCATENATE("SITE-BAT-NIV-ZONE-METIER-",B42,"-",C42," - ",J42)</f>
        <v>SITE-BAT-NIV-ZONE-METIER-SST-XXX - Température Aller  ECS</v>
      </c>
      <c r="L42" s="78"/>
      <c r="M42" s="77"/>
      <c r="N42" s="77"/>
      <c r="O42" s="6">
        <v>0.4</v>
      </c>
      <c r="P42" s="6" t="s">
        <v>84</v>
      </c>
      <c r="Q42" s="175"/>
    </row>
    <row r="43" spans="1:17" x14ac:dyDescent="0.25">
      <c r="A43" s="3" t="s">
        <v>569</v>
      </c>
      <c r="B43" s="180" t="s">
        <v>161</v>
      </c>
      <c r="C43" s="1" t="s">
        <v>28</v>
      </c>
      <c r="D43" s="180" t="s">
        <v>97</v>
      </c>
      <c r="E43" s="1" t="s">
        <v>28</v>
      </c>
      <c r="F43" s="183" t="s">
        <v>219</v>
      </c>
      <c r="G43" s="183" t="s">
        <v>221</v>
      </c>
      <c r="H43" s="183" t="s">
        <v>82</v>
      </c>
      <c r="I43" s="127" t="str">
        <f>CONCATENATE("SITE-BAT-NIV-ZONE-METIER-",B43,"-",C43,"-",D43,"-",E43,"-",F43,IF(G43="","","."),G43,"-",H43)</f>
        <v>SITE-BAT-NIV-ZONE-METIER-SST-XXX-TT-XXX-ECS.BOU-TM</v>
      </c>
      <c r="J43" s="75" t="s">
        <v>524</v>
      </c>
      <c r="K43" s="130" t="str">
        <f>CONCATENATE("SITE-BAT-NIV-ZONE-METIER-",B43,"-",C43," - ",J43)</f>
        <v>SITE-BAT-NIV-ZONE-METIER-SST-XXX - Température Retour Boucle ECS</v>
      </c>
      <c r="L43" s="78"/>
      <c r="M43" s="77"/>
      <c r="N43" s="77"/>
      <c r="O43" s="6">
        <v>0.4</v>
      </c>
      <c r="P43" s="6" t="s">
        <v>84</v>
      </c>
      <c r="Q43" s="175"/>
    </row>
    <row r="44" spans="1:17" x14ac:dyDescent="0.25">
      <c r="A44" s="3" t="s">
        <v>569</v>
      </c>
      <c r="B44" s="180" t="s">
        <v>161</v>
      </c>
      <c r="C44" s="1" t="s">
        <v>28</v>
      </c>
      <c r="D44" s="180" t="s">
        <v>535</v>
      </c>
      <c r="E44" s="1" t="s">
        <v>28</v>
      </c>
      <c r="F44" s="183" t="s">
        <v>174</v>
      </c>
      <c r="G44" s="183" t="s">
        <v>537</v>
      </c>
      <c r="H44" s="183" t="s">
        <v>1</v>
      </c>
      <c r="I44" s="127" t="str">
        <f>CONCATENATE("SITE-BAT-NIV-ZONE-METIER-",B44,"-",C44,"-",D44,"-",E44,"-",F44,IF(G44="","","."),G44,"-",H44)</f>
        <v>SITE-BAT-NIV-ZONE-METIER-SST-XXX-INV-XXX-PU.S1-TA</v>
      </c>
      <c r="J44" s="172" t="s">
        <v>540</v>
      </c>
      <c r="K44" s="173" t="str">
        <f t="shared" ref="K44:K48" si="2">CONCATENATE("SITE-BAT-NIV-ZONE-CFO-",B44,"-",C44," - ",J44)</f>
        <v>SITE-BAT-NIV-ZONE-CFO-SST-XXX - Inverseur 01 - Absence Tension Source 1</v>
      </c>
      <c r="L44" s="77" t="s">
        <v>18</v>
      </c>
      <c r="M44" s="77">
        <v>0</v>
      </c>
      <c r="N44" s="77" t="s">
        <v>541</v>
      </c>
      <c r="O44" s="78"/>
      <c r="P44" s="78"/>
      <c r="Q44" s="175"/>
    </row>
    <row r="45" spans="1:17" x14ac:dyDescent="0.25">
      <c r="A45" s="3" t="s">
        <v>569</v>
      </c>
      <c r="B45" s="180" t="s">
        <v>161</v>
      </c>
      <c r="C45" s="1" t="s">
        <v>28</v>
      </c>
      <c r="D45" s="180" t="s">
        <v>535</v>
      </c>
      <c r="E45" s="1" t="s">
        <v>28</v>
      </c>
      <c r="F45" s="183" t="s">
        <v>174</v>
      </c>
      <c r="G45" s="183" t="s">
        <v>538</v>
      </c>
      <c r="H45" s="183" t="s">
        <v>1</v>
      </c>
      <c r="I45" s="127" t="str">
        <f>CONCATENATE("SITE-BAT-NIV-ZONE-METIER-",B45,"-",C45,"-",D45,"-",E45,"-",F45,IF(G45="","","."),G45,"-",H45)</f>
        <v>SITE-BAT-NIV-ZONE-METIER-SST-XXX-INV-XXX-PU.S2-TA</v>
      </c>
      <c r="J45" s="172" t="s">
        <v>542</v>
      </c>
      <c r="K45" s="173" t="str">
        <f t="shared" si="2"/>
        <v>SITE-BAT-NIV-ZONE-CFO-SST-XXX - Inverseur 01 - Absence Tension Source 2</v>
      </c>
      <c r="L45" s="77" t="s">
        <v>18</v>
      </c>
      <c r="M45" s="77">
        <v>0</v>
      </c>
      <c r="N45" s="77" t="s">
        <v>541</v>
      </c>
      <c r="O45" s="78"/>
      <c r="P45" s="78"/>
      <c r="Q45" s="175"/>
    </row>
    <row r="46" spans="1:17" x14ac:dyDescent="0.25">
      <c r="A46" s="3" t="s">
        <v>569</v>
      </c>
      <c r="B46" s="180" t="s">
        <v>161</v>
      </c>
      <c r="C46" s="1" t="s">
        <v>28</v>
      </c>
      <c r="D46" s="180" t="s">
        <v>535</v>
      </c>
      <c r="E46" s="1" t="s">
        <v>28</v>
      </c>
      <c r="F46" s="183" t="s">
        <v>173</v>
      </c>
      <c r="G46" s="183">
        <v>1</v>
      </c>
      <c r="H46" s="183" t="s">
        <v>5</v>
      </c>
      <c r="I46" s="127" t="str">
        <f t="shared" ref="I46:I48" si="3">CONCATENATE("SITE-BAT-NIV-ZONE-METIER-",B46,"-",C46,"-",D46,"-",E46,"-",F46,IF(G46="","","."),G46,"-",H46)</f>
        <v>SITE-BAT-NIV-ZONE-METIER-SST-XXX-INV-XXX-POS.1-TS</v>
      </c>
      <c r="J46" s="172" t="s">
        <v>543</v>
      </c>
      <c r="K46" s="173" t="str">
        <f t="shared" si="2"/>
        <v>SITE-BAT-NIV-ZONE-CFO-SST-XXX - Inverseur 01 - Inverseur en position 1</v>
      </c>
      <c r="L46" s="77"/>
      <c r="M46" s="78"/>
      <c r="N46" s="77" t="s">
        <v>544</v>
      </c>
      <c r="O46" s="78"/>
      <c r="P46" s="78"/>
      <c r="Q46" s="175"/>
    </row>
    <row r="47" spans="1:17" x14ac:dyDescent="0.25">
      <c r="A47" s="3" t="s">
        <v>569</v>
      </c>
      <c r="B47" s="180" t="s">
        <v>161</v>
      </c>
      <c r="C47" s="1" t="s">
        <v>28</v>
      </c>
      <c r="D47" s="180" t="s">
        <v>535</v>
      </c>
      <c r="E47" s="1" t="s">
        <v>28</v>
      </c>
      <c r="F47" s="183" t="s">
        <v>173</v>
      </c>
      <c r="G47" s="183">
        <v>2</v>
      </c>
      <c r="H47" s="183" t="s">
        <v>1</v>
      </c>
      <c r="I47" s="127" t="str">
        <f t="shared" si="3"/>
        <v>SITE-BAT-NIV-ZONE-METIER-SST-XXX-INV-XXX-POS.2-TA</v>
      </c>
      <c r="J47" s="172" t="s">
        <v>545</v>
      </c>
      <c r="K47" s="174" t="str">
        <f t="shared" si="2"/>
        <v>SITE-BAT-NIV-ZONE-CFO-SST-XXX - IInverseur 01 - nverseur en position 2</v>
      </c>
      <c r="L47" s="77" t="s">
        <v>18</v>
      </c>
      <c r="M47" s="77">
        <v>1</v>
      </c>
      <c r="N47" s="77" t="s">
        <v>544</v>
      </c>
      <c r="O47" s="78"/>
      <c r="P47" s="78"/>
      <c r="Q47" s="175"/>
    </row>
    <row r="48" spans="1:17" x14ac:dyDescent="0.25">
      <c r="A48" s="3" t="s">
        <v>569</v>
      </c>
      <c r="B48" s="180" t="s">
        <v>161</v>
      </c>
      <c r="C48" s="1" t="s">
        <v>28</v>
      </c>
      <c r="D48" s="180" t="s">
        <v>535</v>
      </c>
      <c r="E48" s="1" t="s">
        <v>28</v>
      </c>
      <c r="F48" s="183" t="s">
        <v>536</v>
      </c>
      <c r="G48" s="183"/>
      <c r="H48" s="183" t="s">
        <v>1</v>
      </c>
      <c r="I48" s="127" t="str">
        <f t="shared" si="3"/>
        <v>SITE-BAT-NIV-ZONE-METIER-SST-XXX-INV-XXX-POP-TA</v>
      </c>
      <c r="J48" s="172" t="s">
        <v>546</v>
      </c>
      <c r="K48" s="173" t="str">
        <f t="shared" si="2"/>
        <v>SITE-BAT-NIV-ZONE-CFO-SST-XXX - Inverseur 01 - Auto et Opérationnel</v>
      </c>
      <c r="L48" s="77" t="s">
        <v>18</v>
      </c>
      <c r="M48" s="77">
        <v>0</v>
      </c>
      <c r="N48" s="144" t="s">
        <v>547</v>
      </c>
      <c r="O48" s="78"/>
      <c r="P48" s="78"/>
      <c r="Q48" s="175"/>
    </row>
    <row r="49" spans="1:16" x14ac:dyDescent="0.25">
      <c r="A49" s="193"/>
      <c r="I49" s="159"/>
      <c r="L49" s="4"/>
      <c r="M49" s="4"/>
      <c r="N49" s="37"/>
      <c r="O49" s="4"/>
      <c r="P49" s="4"/>
    </row>
    <row r="50" spans="1:16" x14ac:dyDescent="0.25">
      <c r="A50" s="194"/>
      <c r="I50" s="159"/>
      <c r="L50" s="4"/>
      <c r="M50" s="4"/>
      <c r="N50" s="4"/>
      <c r="O50" s="4"/>
      <c r="P50" s="4"/>
    </row>
    <row r="51" spans="1:16" x14ac:dyDescent="0.25">
      <c r="A51" s="194"/>
    </row>
  </sheetData>
  <mergeCells count="17">
    <mergeCell ref="F4:G4"/>
    <mergeCell ref="H4:H5"/>
    <mergeCell ref="M3:M5"/>
    <mergeCell ref="A3:A5"/>
    <mergeCell ref="Q3:Q4"/>
    <mergeCell ref="B3:B5"/>
    <mergeCell ref="D3:H3"/>
    <mergeCell ref="I3:I5"/>
    <mergeCell ref="J3:J5"/>
    <mergeCell ref="L3:L5"/>
    <mergeCell ref="K3:K5"/>
    <mergeCell ref="N3:N5"/>
    <mergeCell ref="O3:O5"/>
    <mergeCell ref="P3:P5"/>
    <mergeCell ref="C4:C5"/>
    <mergeCell ref="D4:D5"/>
    <mergeCell ref="E4:E5"/>
  </mergeCells>
  <conditionalFormatting sqref="I1:I2">
    <cfRule type="duplicateValues" dxfId="72" priority="33"/>
  </conditionalFormatting>
  <conditionalFormatting sqref="I3:I5">
    <cfRule type="duplicateValues" dxfId="71" priority="5"/>
  </conditionalFormatting>
  <conditionalFormatting sqref="I55:I1048576 I1:I2 I49:I52">
    <cfRule type="duplicateValues" dxfId="70" priority="6"/>
  </conditionalFormatting>
  <conditionalFormatting sqref="I49:I52 I1:I2 I55:I1048576">
    <cfRule type="duplicateValues" dxfId="69" priority="30"/>
  </conditionalFormatting>
  <conditionalFormatting sqref="J49:J1048576">
    <cfRule type="duplicateValues" dxfId="68" priority="32"/>
  </conditionalFormatting>
  <conditionalFormatting sqref="K53:K1048576">
    <cfRule type="duplicateValues" dxfId="67" priority="9"/>
  </conditionalFormatting>
  <conditionalFormatting sqref="J44:J48">
    <cfRule type="expression" dxfId="66" priority="4">
      <formula>LOOKUP("XXX",$K:$K)</formula>
    </cfRule>
  </conditionalFormatting>
  <conditionalFormatting sqref="I7:I48">
    <cfRule type="duplicateValues" dxfId="65" priority="38196"/>
  </conditionalFormatting>
  <conditionalFormatting sqref="I6">
    <cfRule type="duplicateValues" dxfId="64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tabColor rgb="FFFFFF00"/>
  </sheetPr>
  <dimension ref="A1:Q35"/>
  <sheetViews>
    <sheetView tabSelected="1" zoomScale="65" zoomScaleNormal="65" workbookViewId="0">
      <selection activeCell="H25" sqref="H25"/>
    </sheetView>
  </sheetViews>
  <sheetFormatPr baseColWidth="10" defaultRowHeight="15" x14ac:dyDescent="0.25"/>
  <cols>
    <col min="1" max="1" width="5" style="3" customWidth="1"/>
    <col min="2" max="3" width="15" customWidth="1"/>
    <col min="5" max="5" width="14.7109375" customWidth="1"/>
    <col min="9" max="9" width="64.28515625" customWidth="1"/>
    <col min="10" max="10" width="61.5703125" customWidth="1"/>
    <col min="11" max="11" width="103.85546875" customWidth="1"/>
    <col min="12" max="12" width="13.140625" style="11" customWidth="1"/>
    <col min="13" max="13" width="11.42578125" style="11"/>
    <col min="14" max="14" width="28.85546875" style="11" customWidth="1"/>
    <col min="15" max="15" width="13.140625" customWidth="1"/>
    <col min="17" max="17" width="20.85546875" customWidth="1"/>
  </cols>
  <sheetData>
    <row r="1" spans="1:17" s="3" customFormat="1" ht="26.25" x14ac:dyDescent="0.4">
      <c r="B1" s="5" t="s">
        <v>355</v>
      </c>
      <c r="D1" s="5"/>
      <c r="H1" s="5" t="s">
        <v>264</v>
      </c>
      <c r="L1" s="4"/>
      <c r="M1" s="4"/>
      <c r="N1" s="4"/>
      <c r="Q1"/>
    </row>
    <row r="2" spans="1:17" s="3" customFormat="1" x14ac:dyDescent="0.25">
      <c r="L2" s="4"/>
      <c r="M2" s="4"/>
      <c r="N2" s="4"/>
      <c r="Q2"/>
    </row>
    <row r="3" spans="1:17" s="3" customFormat="1" ht="28.5" customHeight="1" x14ac:dyDescent="0.2">
      <c r="A3" s="211" t="s">
        <v>565</v>
      </c>
      <c r="B3" s="216" t="s">
        <v>17</v>
      </c>
      <c r="C3" s="12" t="s">
        <v>12</v>
      </c>
      <c r="D3" s="219" t="s">
        <v>13</v>
      </c>
      <c r="E3" s="220"/>
      <c r="F3" s="220"/>
      <c r="G3" s="220"/>
      <c r="H3" s="221"/>
      <c r="I3" s="222" t="s">
        <v>482</v>
      </c>
      <c r="J3" s="224" t="s">
        <v>10</v>
      </c>
      <c r="K3" s="222" t="s">
        <v>483</v>
      </c>
      <c r="L3" s="210" t="s">
        <v>14</v>
      </c>
      <c r="M3" s="210" t="s">
        <v>19</v>
      </c>
      <c r="N3" s="210" t="s">
        <v>20</v>
      </c>
      <c r="O3" s="210" t="s">
        <v>21</v>
      </c>
      <c r="P3" s="210" t="s">
        <v>22</v>
      </c>
      <c r="Q3" s="214" t="s">
        <v>550</v>
      </c>
    </row>
    <row r="4" spans="1:17" s="3" customFormat="1" ht="15" customHeight="1" x14ac:dyDescent="0.2">
      <c r="A4" s="212"/>
      <c r="B4" s="217"/>
      <c r="C4" s="228" t="s">
        <v>27</v>
      </c>
      <c r="D4" s="230" t="s">
        <v>8</v>
      </c>
      <c r="E4" s="230" t="s">
        <v>9</v>
      </c>
      <c r="F4" s="232" t="s">
        <v>15</v>
      </c>
      <c r="G4" s="233"/>
      <c r="H4" s="208" t="s">
        <v>16</v>
      </c>
      <c r="I4" s="222"/>
      <c r="J4" s="224"/>
      <c r="K4" s="226"/>
      <c r="L4" s="210"/>
      <c r="M4" s="210"/>
      <c r="N4" s="210"/>
      <c r="O4" s="210"/>
      <c r="P4" s="210"/>
      <c r="Q4" s="215"/>
    </row>
    <row r="5" spans="1:17" ht="15" customHeight="1" x14ac:dyDescent="0.25">
      <c r="A5" s="213"/>
      <c r="B5" s="217"/>
      <c r="C5" s="228"/>
      <c r="D5" s="235"/>
      <c r="E5" s="235"/>
      <c r="F5" s="9" t="s">
        <v>10</v>
      </c>
      <c r="G5" s="9" t="s">
        <v>11</v>
      </c>
      <c r="H5" s="234"/>
      <c r="I5" s="223"/>
      <c r="J5" s="225"/>
      <c r="K5" s="227"/>
      <c r="L5" s="210"/>
      <c r="M5" s="210"/>
      <c r="N5" s="210"/>
      <c r="O5" s="210"/>
      <c r="P5" s="210"/>
      <c r="Q5" s="177" t="s">
        <v>552</v>
      </c>
    </row>
    <row r="6" spans="1:17" s="3" customFormat="1" ht="15" customHeight="1" x14ac:dyDescent="0.2">
      <c r="A6" s="159" t="s">
        <v>582</v>
      </c>
      <c r="B6" s="189" t="str">
        <f>B7</f>
        <v>ARM</v>
      </c>
      <c r="C6" s="190" t="str">
        <f>C7</f>
        <v>XXX</v>
      </c>
      <c r="D6" s="189"/>
      <c r="E6" s="189"/>
      <c r="F6" s="189"/>
      <c r="G6" s="189"/>
      <c r="H6" s="189" t="s">
        <v>583</v>
      </c>
      <c r="I6" s="191" t="str">
        <f>CONCATENATE("SITE-BAT-NIV-ZONE-METIER-",B6,"-",C6,"-",H6)</f>
        <v>SITE-BAT-NIV-ZONE-METIER-ARM-XXX-Synthese</v>
      </c>
      <c r="J6" s="192" t="s">
        <v>584</v>
      </c>
      <c r="K6" s="191" t="str">
        <f>CONCATENATE("SITE-BAT-NIV-ZONE-METIER-",B6," - ",C6," - ",J6)</f>
        <v>SITE-BAT-NIV-ZONE-METIER-ARM - XXX - Objet Synthèse GTB</v>
      </c>
      <c r="L6" s="189"/>
      <c r="M6" s="189"/>
      <c r="N6" s="189"/>
      <c r="O6" s="189"/>
      <c r="P6" s="189" t="s">
        <v>585</v>
      </c>
      <c r="Q6" s="189" t="s">
        <v>551</v>
      </c>
    </row>
    <row r="7" spans="1:17" s="3" customFormat="1" x14ac:dyDescent="0.25">
      <c r="A7" s="3" t="s">
        <v>569</v>
      </c>
      <c r="B7" s="162" t="s">
        <v>264</v>
      </c>
      <c r="C7" s="161" t="s">
        <v>28</v>
      </c>
      <c r="D7" s="168" t="s">
        <v>303</v>
      </c>
      <c r="E7" s="161" t="s">
        <v>28</v>
      </c>
      <c r="F7" s="162" t="s">
        <v>349</v>
      </c>
      <c r="G7" s="162" t="s">
        <v>477</v>
      </c>
      <c r="H7" s="162" t="s">
        <v>1</v>
      </c>
      <c r="I7" s="128" t="str">
        <f t="shared" ref="I7:I13" si="0">CONCATENATE("SITE-BAT-NIV-ZONE-METIER-",B7,"-",C7,"-",D7,"-",E7,"-",F7,IF(G7="","","."),G7,"-",H7)</f>
        <v>SITE-BAT-NIV-ZONE-METIER-ARM-XXX-LZ-XXX-NIV.VBS-TA</v>
      </c>
      <c r="J7" s="24" t="s">
        <v>526</v>
      </c>
      <c r="K7" s="130" t="str">
        <f t="shared" ref="K7:K13" si="1">CONCATENATE("SITE-BAT-NIV-ZONE-METIER-",B7,"-",C7," - ",J7)</f>
        <v xml:space="preserve">SITE-BAT-NIV-ZONE-METIER-ARM-XXX - Alarme niveau très bas </v>
      </c>
      <c r="L7" s="19" t="s">
        <v>18</v>
      </c>
      <c r="M7" s="20">
        <v>1</v>
      </c>
      <c r="N7" s="20" t="s">
        <v>23</v>
      </c>
      <c r="O7" s="6"/>
      <c r="P7" s="6"/>
      <c r="Q7" s="175"/>
    </row>
    <row r="8" spans="1:17" s="3" customFormat="1" x14ac:dyDescent="0.25">
      <c r="A8" s="3" t="s">
        <v>569</v>
      </c>
      <c r="B8" s="162" t="s">
        <v>264</v>
      </c>
      <c r="C8" s="161" t="s">
        <v>28</v>
      </c>
      <c r="D8" s="168" t="s">
        <v>303</v>
      </c>
      <c r="E8" s="161" t="s">
        <v>28</v>
      </c>
      <c r="F8" s="162" t="s">
        <v>349</v>
      </c>
      <c r="G8" s="162" t="s">
        <v>350</v>
      </c>
      <c r="H8" s="162" t="s">
        <v>1</v>
      </c>
      <c r="I8" s="128" t="str">
        <f t="shared" si="0"/>
        <v>SITE-BAT-NIV-ZONE-METIER-ARM-XXX-LZ-XXX-NIV.VHS-TA</v>
      </c>
      <c r="J8" s="24" t="s">
        <v>527</v>
      </c>
      <c r="K8" s="130" t="str">
        <f t="shared" si="1"/>
        <v xml:space="preserve">SITE-BAT-NIV-ZONE-METIER-ARM-XXX - Alarme niveau très haut </v>
      </c>
      <c r="L8" s="19" t="s">
        <v>18</v>
      </c>
      <c r="M8" s="20">
        <v>1</v>
      </c>
      <c r="N8" s="20" t="s">
        <v>23</v>
      </c>
      <c r="O8" s="6"/>
      <c r="P8" s="6"/>
      <c r="Q8" s="175"/>
    </row>
    <row r="9" spans="1:17" s="3" customFormat="1" x14ac:dyDescent="0.25">
      <c r="A9" s="3" t="s">
        <v>569</v>
      </c>
      <c r="B9" s="162" t="s">
        <v>264</v>
      </c>
      <c r="C9" s="161" t="s">
        <v>28</v>
      </c>
      <c r="D9" s="168" t="s">
        <v>303</v>
      </c>
      <c r="E9" s="161" t="s">
        <v>28</v>
      </c>
      <c r="F9" s="162" t="s">
        <v>349</v>
      </c>
      <c r="G9" s="162" t="s">
        <v>190</v>
      </c>
      <c r="H9" s="162" t="s">
        <v>1</v>
      </c>
      <c r="I9" s="128" t="str">
        <f t="shared" ref="I9:I10" si="2">CONCATENATE("SITE-BAT-NIV-ZONE-METIER-",B9,"-",C9,"-",D9,"-",E9,"-",F9,IF(G9="","","."),G9,"-",H9)</f>
        <v>SITE-BAT-NIV-ZONE-METIER-ARM-XXX-LZ-XXX-NIV.VB-TA</v>
      </c>
      <c r="J9" s="24" t="s">
        <v>528</v>
      </c>
      <c r="K9" s="130" t="str">
        <f t="shared" ref="K9:K10" si="3">CONCATENATE("SITE-BAT-NIV-ZONE-METIER-",B9,"-",C9," - ",J9)</f>
        <v xml:space="preserve">SITE-BAT-NIV-ZONE-METIER-ARM-XXX - Alarme niveau bas </v>
      </c>
      <c r="L9" s="19" t="s">
        <v>18</v>
      </c>
      <c r="M9" s="20">
        <v>1</v>
      </c>
      <c r="N9" s="20" t="s">
        <v>23</v>
      </c>
      <c r="O9" s="6"/>
      <c r="P9" s="6"/>
      <c r="Q9" s="175"/>
    </row>
    <row r="10" spans="1:17" s="3" customFormat="1" x14ac:dyDescent="0.25">
      <c r="A10" s="3" t="s">
        <v>569</v>
      </c>
      <c r="B10" s="162" t="s">
        <v>264</v>
      </c>
      <c r="C10" s="161" t="s">
        <v>28</v>
      </c>
      <c r="D10" s="168" t="s">
        <v>303</v>
      </c>
      <c r="E10" s="161" t="s">
        <v>28</v>
      </c>
      <c r="F10" s="162" t="s">
        <v>349</v>
      </c>
      <c r="G10" s="162" t="s">
        <v>188</v>
      </c>
      <c r="H10" s="162" t="s">
        <v>1</v>
      </c>
      <c r="I10" s="128" t="str">
        <f t="shared" si="2"/>
        <v>SITE-BAT-NIV-ZONE-METIER-ARM-XXX-LZ-XXX-NIV.VH-TA</v>
      </c>
      <c r="J10" s="24" t="s">
        <v>529</v>
      </c>
      <c r="K10" s="130" t="str">
        <f t="shared" si="3"/>
        <v xml:space="preserve">SITE-BAT-NIV-ZONE-METIER-ARM-XXX - Alarme niveau haut </v>
      </c>
      <c r="L10" s="19" t="s">
        <v>18</v>
      </c>
      <c r="M10" s="20">
        <v>1</v>
      </c>
      <c r="N10" s="20" t="s">
        <v>23</v>
      </c>
      <c r="O10" s="6"/>
      <c r="P10" s="6"/>
      <c r="Q10" s="175"/>
    </row>
    <row r="11" spans="1:17" s="3" customFormat="1" x14ac:dyDescent="0.25">
      <c r="A11" s="3" t="s">
        <v>566</v>
      </c>
      <c r="B11" s="74" t="s">
        <v>264</v>
      </c>
      <c r="C11" s="1" t="s">
        <v>28</v>
      </c>
      <c r="D11" s="84" t="s">
        <v>264</v>
      </c>
      <c r="E11" s="1" t="s">
        <v>28</v>
      </c>
      <c r="F11" s="74" t="s">
        <v>0</v>
      </c>
      <c r="G11" s="74"/>
      <c r="H11" s="74" t="s">
        <v>1</v>
      </c>
      <c r="I11" s="128" t="str">
        <f t="shared" si="0"/>
        <v>SITE-BAT-NIV-ZONE-METIER-ARM-XXX-ARM-XXX-SYN-TA</v>
      </c>
      <c r="J11" s="24" t="s">
        <v>312</v>
      </c>
      <c r="K11" s="130" t="str">
        <f t="shared" si="1"/>
        <v>SITE-BAT-NIV-ZONE-METIER-ARM-XXX - Synthèse défaut - Effluents Labo</v>
      </c>
      <c r="L11" s="19" t="s">
        <v>18</v>
      </c>
      <c r="M11" s="20">
        <v>1</v>
      </c>
      <c r="N11" s="20" t="s">
        <v>23</v>
      </c>
      <c r="O11" s="6"/>
      <c r="P11" s="6"/>
      <c r="Q11" s="175"/>
    </row>
    <row r="12" spans="1:17" x14ac:dyDescent="0.25">
      <c r="A12" s="3" t="s">
        <v>566</v>
      </c>
      <c r="B12" s="74" t="s">
        <v>264</v>
      </c>
      <c r="C12" s="1" t="s">
        <v>28</v>
      </c>
      <c r="D12" s="84" t="s">
        <v>264</v>
      </c>
      <c r="E12" s="1" t="s">
        <v>28</v>
      </c>
      <c r="F12" s="74" t="s">
        <v>174</v>
      </c>
      <c r="G12" s="74"/>
      <c r="H12" s="74" t="s">
        <v>1</v>
      </c>
      <c r="I12" s="128" t="str">
        <f t="shared" si="0"/>
        <v>SITE-BAT-NIV-ZONE-METIER-ARM-XXX-ARM-XXX-PU-TA</v>
      </c>
      <c r="J12" s="82" t="s">
        <v>352</v>
      </c>
      <c r="K12" s="130" t="str">
        <f t="shared" si="1"/>
        <v xml:space="preserve">SITE-BAT-NIV-ZONE-METIER-ARM-XXX - Défaut  d'alimentation pompe de relevage rétention en cas de fuite </v>
      </c>
      <c r="L12" s="19" t="s">
        <v>18</v>
      </c>
      <c r="M12" s="20">
        <v>1</v>
      </c>
      <c r="N12" s="20" t="s">
        <v>23</v>
      </c>
      <c r="O12" s="6"/>
      <c r="P12" s="6"/>
      <c r="Q12" s="175"/>
    </row>
    <row r="13" spans="1:17" x14ac:dyDescent="0.25">
      <c r="A13" s="3" t="s">
        <v>566</v>
      </c>
      <c r="B13" s="83" t="s">
        <v>264</v>
      </c>
      <c r="C13" s="1" t="s">
        <v>28</v>
      </c>
      <c r="D13" s="85" t="s">
        <v>319</v>
      </c>
      <c r="E13" s="1" t="s">
        <v>28</v>
      </c>
      <c r="F13" s="74" t="s">
        <v>320</v>
      </c>
      <c r="G13" s="74"/>
      <c r="H13" s="74" t="s">
        <v>5</v>
      </c>
      <c r="I13" s="128" t="str">
        <f t="shared" si="0"/>
        <v>SITE-BAT-NIV-ZONE-METIER-ARM-XXX-CUV-XXX-DECR-TS</v>
      </c>
      <c r="J13" s="24" t="s">
        <v>353</v>
      </c>
      <c r="K13" s="130" t="str">
        <f t="shared" si="1"/>
        <v>SITE-BAT-NIV-ZONE-METIER-ARM-XXX - Cuve en cours de décroissance</v>
      </c>
      <c r="L13" s="20"/>
      <c r="M13" s="20"/>
      <c r="N13" s="20" t="s">
        <v>397</v>
      </c>
      <c r="O13" s="6"/>
      <c r="P13" s="6"/>
      <c r="Q13" s="175"/>
    </row>
    <row r="14" spans="1:17" x14ac:dyDescent="0.25">
      <c r="A14" s="3" t="s">
        <v>597</v>
      </c>
      <c r="B14" s="134" t="s">
        <v>264</v>
      </c>
      <c r="C14" s="133" t="s">
        <v>28</v>
      </c>
      <c r="D14" s="137" t="s">
        <v>228</v>
      </c>
      <c r="E14" s="133" t="s">
        <v>28</v>
      </c>
      <c r="F14" s="134" t="s">
        <v>0</v>
      </c>
      <c r="G14" s="134"/>
      <c r="H14" s="134" t="s">
        <v>1</v>
      </c>
      <c r="I14" s="128" t="str">
        <f t="shared" ref="I14" si="4">CONCATENATE("SITE-BAT-NIV-ZONE-METIER-",B14,"-",C14,"-",D14,"-",E14,"-",F14,IF(G14="","","."),G14,"-",H14)</f>
        <v>SITE-BAT-NIV-ZONE-METIER-ARM-XXX-TE-XXX-SYN-TA</v>
      </c>
      <c r="J14" s="24" t="s">
        <v>598</v>
      </c>
      <c r="K14" s="130" t="str">
        <f t="shared" ref="K14" si="5">CONCATENATE("SITE-BAT-NIV-ZONE-METIER-",B14,"-",C14," - ",J14)</f>
        <v>SITE-BAT-NIV-ZONE-METIER-ARM-XXX - Synthèse défaut traçages électriques - cordons chauffants</v>
      </c>
      <c r="L14" s="19" t="s">
        <v>18</v>
      </c>
      <c r="M14" s="20">
        <v>1</v>
      </c>
      <c r="N14" s="20" t="s">
        <v>23</v>
      </c>
      <c r="O14" s="6"/>
      <c r="P14" s="6"/>
      <c r="Q14" s="175"/>
    </row>
    <row r="15" spans="1:17" x14ac:dyDescent="0.25">
      <c r="B15" s="30"/>
      <c r="C15" s="31"/>
      <c r="D15" s="39"/>
      <c r="E15" s="40"/>
      <c r="F15" s="25"/>
      <c r="G15" s="37"/>
      <c r="H15" s="30"/>
      <c r="K15" s="25"/>
      <c r="L15"/>
      <c r="M15"/>
      <c r="N15"/>
      <c r="Q15" s="176"/>
    </row>
    <row r="16" spans="1:17" x14ac:dyDescent="0.25">
      <c r="B16" s="30"/>
      <c r="C16" s="31"/>
      <c r="D16" s="30"/>
      <c r="E16" s="39"/>
      <c r="F16" s="35"/>
      <c r="G16" s="40"/>
      <c r="H16" s="25"/>
      <c r="I16" s="36"/>
      <c r="J16" s="37"/>
      <c r="K16" s="25"/>
      <c r="L16" s="37"/>
      <c r="M16" s="30"/>
      <c r="N16" s="30"/>
      <c r="Q16" s="176"/>
    </row>
    <row r="17" spans="2:17" x14ac:dyDescent="0.25">
      <c r="B17" s="30"/>
      <c r="C17" s="31"/>
      <c r="D17" s="30"/>
      <c r="E17" s="39"/>
      <c r="F17" s="35"/>
      <c r="G17" s="35"/>
      <c r="H17" s="40"/>
      <c r="I17" s="25"/>
      <c r="J17" s="25"/>
      <c r="K17" s="25"/>
      <c r="L17" s="36"/>
      <c r="M17" s="37"/>
      <c r="N17" s="37"/>
      <c r="O17" s="30"/>
      <c r="P17" s="30"/>
      <c r="Q17" s="176"/>
    </row>
    <row r="18" spans="2:17" x14ac:dyDescent="0.25">
      <c r="B18" s="30"/>
      <c r="C18" s="31"/>
      <c r="D18" s="36"/>
      <c r="E18" s="31"/>
      <c r="F18" s="35"/>
      <c r="G18" s="36"/>
      <c r="H18" s="36"/>
      <c r="I18" s="25"/>
      <c r="J18" s="25"/>
      <c r="K18" s="25"/>
      <c r="L18" s="36"/>
      <c r="M18" s="37"/>
      <c r="N18" s="37"/>
      <c r="O18" s="30"/>
      <c r="P18" s="30"/>
      <c r="Q18" s="176"/>
    </row>
    <row r="19" spans="2:17" x14ac:dyDescent="0.25">
      <c r="B19" s="30"/>
      <c r="C19" s="31"/>
      <c r="D19" s="36"/>
      <c r="E19" s="47"/>
      <c r="F19" s="36"/>
      <c r="G19" s="36"/>
      <c r="H19" s="36"/>
      <c r="J19" s="25"/>
      <c r="K19" s="25"/>
      <c r="L19" s="36"/>
      <c r="M19" s="37"/>
      <c r="N19" s="37"/>
      <c r="O19" s="30"/>
      <c r="P19" s="30"/>
      <c r="Q19" s="176"/>
    </row>
    <row r="20" spans="2:17" x14ac:dyDescent="0.25">
      <c r="B20" s="30"/>
      <c r="C20" s="31"/>
      <c r="D20" s="36"/>
      <c r="E20" s="47"/>
      <c r="F20" s="36"/>
      <c r="G20" s="36"/>
      <c r="H20" s="36"/>
      <c r="J20" s="25"/>
      <c r="K20" s="25"/>
      <c r="L20" s="36"/>
      <c r="M20" s="37"/>
      <c r="N20" s="37"/>
      <c r="O20" s="30"/>
      <c r="P20" s="30"/>
      <c r="Q20" s="176"/>
    </row>
    <row r="21" spans="2:17" x14ac:dyDescent="0.25">
      <c r="B21" s="30"/>
      <c r="C21" s="31"/>
      <c r="D21" s="32"/>
      <c r="E21" s="31"/>
      <c r="F21" s="36"/>
      <c r="G21" s="36"/>
      <c r="H21" s="36"/>
      <c r="I21" s="25"/>
      <c r="J21" s="25"/>
      <c r="K21" s="25"/>
      <c r="L21" s="36"/>
      <c r="M21" s="37"/>
      <c r="N21" s="37"/>
      <c r="O21" s="30"/>
      <c r="P21" s="30"/>
      <c r="Q21" s="176"/>
    </row>
    <row r="22" spans="2:17" x14ac:dyDescent="0.25">
      <c r="B22" s="30"/>
      <c r="C22" s="31"/>
      <c r="D22" s="32"/>
      <c r="E22" s="31"/>
      <c r="F22" s="36"/>
      <c r="G22" s="36"/>
      <c r="H22" s="36"/>
      <c r="I22" s="25"/>
      <c r="J22" s="25"/>
      <c r="K22" s="25"/>
      <c r="L22" s="36"/>
      <c r="M22" s="37"/>
      <c r="N22" s="37"/>
      <c r="O22" s="41"/>
      <c r="P22" s="41"/>
      <c r="Q22" s="176"/>
    </row>
    <row r="23" spans="2:17" x14ac:dyDescent="0.25">
      <c r="B23" s="30"/>
      <c r="C23" s="31"/>
      <c r="D23" s="36"/>
      <c r="E23" s="47"/>
      <c r="F23" s="36"/>
      <c r="G23" s="36"/>
      <c r="H23" s="36"/>
      <c r="I23" s="25"/>
      <c r="J23" s="25"/>
      <c r="K23" s="25"/>
      <c r="L23" s="36"/>
      <c r="M23" s="37"/>
      <c r="N23" s="37"/>
      <c r="O23" s="41"/>
      <c r="P23" s="41"/>
      <c r="Q23" s="176"/>
    </row>
    <row r="24" spans="2:17" x14ac:dyDescent="0.25">
      <c r="B24" s="30"/>
      <c r="C24" s="31"/>
      <c r="D24" s="32"/>
      <c r="E24" s="31"/>
      <c r="F24" s="35"/>
      <c r="G24" s="35"/>
      <c r="H24" s="42"/>
      <c r="I24" s="25"/>
      <c r="J24" s="25"/>
      <c r="K24" s="25"/>
      <c r="L24" s="36"/>
      <c r="M24" s="37"/>
      <c r="N24" s="37"/>
      <c r="O24" s="41"/>
      <c r="P24" s="41"/>
      <c r="Q24" s="176"/>
    </row>
    <row r="25" spans="2:17" x14ac:dyDescent="0.25">
      <c r="B25" s="30"/>
      <c r="C25" s="31"/>
      <c r="D25" s="32"/>
      <c r="E25" s="31"/>
      <c r="F25" s="34"/>
      <c r="G25" s="30"/>
      <c r="H25" s="4"/>
      <c r="I25" s="25"/>
      <c r="J25" s="25"/>
      <c r="K25" s="25"/>
      <c r="L25" s="36"/>
      <c r="M25" s="37"/>
      <c r="N25" s="37"/>
      <c r="O25" s="41"/>
      <c r="P25" s="41"/>
      <c r="Q25" s="178"/>
    </row>
    <row r="26" spans="2:17" x14ac:dyDescent="0.25">
      <c r="B26" s="30"/>
      <c r="C26" s="31"/>
      <c r="D26" s="32"/>
      <c r="E26" s="31"/>
      <c r="F26" s="34"/>
      <c r="G26" s="43"/>
      <c r="H26" s="4"/>
      <c r="I26" s="25"/>
      <c r="J26" s="25"/>
      <c r="K26" s="25"/>
      <c r="L26" s="36"/>
      <c r="M26" s="37"/>
      <c r="N26" s="37"/>
      <c r="O26" s="41"/>
      <c r="P26" s="41"/>
    </row>
    <row r="27" spans="2:17" x14ac:dyDescent="0.25">
      <c r="B27" s="30"/>
      <c r="C27" s="31"/>
      <c r="D27" s="32"/>
      <c r="E27" s="38"/>
      <c r="F27" s="34"/>
      <c r="G27" s="34"/>
      <c r="H27" s="42"/>
      <c r="I27" s="25"/>
      <c r="J27" s="44"/>
      <c r="K27" s="25"/>
      <c r="L27" s="36"/>
      <c r="M27" s="37"/>
      <c r="N27" s="37"/>
      <c r="O27" s="41"/>
      <c r="P27" s="41"/>
    </row>
    <row r="28" spans="2:17" x14ac:dyDescent="0.25">
      <c r="B28" s="30"/>
      <c r="C28" s="31"/>
      <c r="D28" s="32"/>
      <c r="E28" s="38"/>
      <c r="F28" s="34"/>
      <c r="G28" s="34"/>
      <c r="H28" s="42"/>
      <c r="I28" s="25"/>
      <c r="J28" s="44"/>
      <c r="K28" s="25"/>
      <c r="L28" s="36"/>
      <c r="M28" s="37"/>
      <c r="N28" s="37"/>
      <c r="O28" s="41"/>
      <c r="P28" s="41"/>
    </row>
    <row r="29" spans="2:17" x14ac:dyDescent="0.25">
      <c r="B29" s="30"/>
      <c r="C29" s="31"/>
      <c r="D29" s="32"/>
      <c r="E29" s="45"/>
      <c r="F29" s="36"/>
      <c r="G29" s="36"/>
      <c r="H29" s="36"/>
      <c r="I29" s="25"/>
      <c r="J29" s="25"/>
      <c r="K29" s="44"/>
      <c r="L29" s="36"/>
      <c r="M29" s="37"/>
      <c r="N29" s="37"/>
      <c r="O29" s="41"/>
      <c r="P29" s="41"/>
    </row>
    <row r="30" spans="2:17" x14ac:dyDescent="0.25">
      <c r="B30" s="30"/>
      <c r="C30" s="31"/>
      <c r="D30" s="32"/>
      <c r="E30" s="31"/>
      <c r="F30" s="36"/>
      <c r="G30" s="36"/>
      <c r="H30" s="36"/>
      <c r="I30" s="25"/>
      <c r="J30" s="46"/>
      <c r="K30" s="44"/>
      <c r="L30" s="36"/>
      <c r="M30" s="37"/>
      <c r="N30" s="37"/>
      <c r="O30" s="41"/>
      <c r="P30" s="41"/>
    </row>
    <row r="31" spans="2:17" x14ac:dyDescent="0.25">
      <c r="B31" s="3"/>
      <c r="C31" s="3"/>
      <c r="D31" s="3"/>
      <c r="E31" s="3"/>
      <c r="F31" s="3"/>
      <c r="G31" s="3"/>
      <c r="H31" s="3"/>
      <c r="I31" s="3"/>
      <c r="J31" s="3"/>
      <c r="K31" s="25"/>
      <c r="L31" s="4"/>
      <c r="M31" s="4"/>
      <c r="N31" s="4"/>
      <c r="O31" s="3"/>
      <c r="P31" s="3"/>
    </row>
    <row r="32" spans="2:17" x14ac:dyDescent="0.25">
      <c r="B32" s="3"/>
      <c r="C32" s="3"/>
      <c r="D32" s="3"/>
      <c r="E32" s="3"/>
      <c r="F32" s="3"/>
      <c r="G32" s="3"/>
      <c r="H32" s="3"/>
      <c r="I32" s="3"/>
      <c r="J32" s="26"/>
      <c r="K32" s="46"/>
      <c r="L32" s="4"/>
      <c r="M32" s="4"/>
      <c r="N32" s="4"/>
      <c r="O32" s="3"/>
      <c r="P32" s="3"/>
    </row>
    <row r="33" spans="2:16" x14ac:dyDescent="0.25">
      <c r="B33" s="3"/>
      <c r="C33" s="3"/>
      <c r="D33" s="3"/>
      <c r="E33" s="3"/>
      <c r="F33" s="3"/>
      <c r="G33" s="3"/>
      <c r="H33" s="3"/>
      <c r="I33" s="3"/>
      <c r="J33" s="3"/>
      <c r="K33" s="3"/>
      <c r="L33" s="4"/>
      <c r="M33" s="4"/>
      <c r="N33" s="4"/>
      <c r="O33" s="3"/>
      <c r="P33" s="3"/>
    </row>
    <row r="34" spans="2:16" x14ac:dyDescent="0.25">
      <c r="K34" s="26"/>
    </row>
    <row r="35" spans="2:16" x14ac:dyDescent="0.25">
      <c r="K35" s="3"/>
    </row>
  </sheetData>
  <mergeCells count="17">
    <mergeCell ref="F4:G4"/>
    <mergeCell ref="H4:H5"/>
    <mergeCell ref="M3:M5"/>
    <mergeCell ref="A3:A5"/>
    <mergeCell ref="Q3:Q4"/>
    <mergeCell ref="B3:B5"/>
    <mergeCell ref="D3:H3"/>
    <mergeCell ref="I3:I5"/>
    <mergeCell ref="J3:J5"/>
    <mergeCell ref="L3:L5"/>
    <mergeCell ref="K3:K5"/>
    <mergeCell ref="N3:N5"/>
    <mergeCell ref="O3:O5"/>
    <mergeCell ref="P3:P5"/>
    <mergeCell ref="C4:C5"/>
    <mergeCell ref="D4:D5"/>
    <mergeCell ref="E4:E5"/>
  </mergeCells>
  <conditionalFormatting sqref="B15:B30">
    <cfRule type="expression" dxfId="299" priority="24">
      <formula>AND(B15&lt;&gt;"",COUNTIF(ListeBIM, B15) = 0)</formula>
    </cfRule>
  </conditionalFormatting>
  <conditionalFormatting sqref="D15 D16:F16 D17:G17">
    <cfRule type="expression" dxfId="298" priority="21">
      <formula>OR(ISNUMBER(SEARCH("-",D15)), ISNUMBER(SEARCH("/",D15)))</formula>
    </cfRule>
  </conditionalFormatting>
  <conditionalFormatting sqref="D21:D22">
    <cfRule type="expression" dxfId="297" priority="11">
      <formula>OR(ISNUMBER(SEARCH("-",D21)), ISNUMBER(SEARCH("/",D21)))</formula>
    </cfRule>
  </conditionalFormatting>
  <conditionalFormatting sqref="D24:D26 F24:G26">
    <cfRule type="expression" dxfId="296" priority="18">
      <formula>OR(ISNUMBER(SEARCH("-",D24)), ISNUMBER(SEARCH("/",D24)))</formula>
    </cfRule>
  </conditionalFormatting>
  <conditionalFormatting sqref="D29:D30">
    <cfRule type="expression" dxfId="295" priority="19">
      <formula>OR(ISNUMBER(SEARCH("-",D29)), ISNUMBER(SEARCH("/",D29)))</formula>
    </cfRule>
  </conditionalFormatting>
  <conditionalFormatting sqref="D27:G28">
    <cfRule type="expression" dxfId="294" priority="20">
      <formula>OR(ISNUMBER(SEARCH("-",D27)), ISNUMBER(SEARCH("/",D27)))</formula>
    </cfRule>
  </conditionalFormatting>
  <conditionalFormatting sqref="F18">
    <cfRule type="expression" dxfId="293" priority="15">
      <formula>OR(ISNUMBER(SEARCH("-",F18)), ISNUMBER(SEARCH("/",F18)))</formula>
    </cfRule>
  </conditionalFormatting>
  <conditionalFormatting sqref="I1:I2">
    <cfRule type="duplicateValues" dxfId="292" priority="26"/>
  </conditionalFormatting>
  <conditionalFormatting sqref="I3:I5">
    <cfRule type="duplicateValues" dxfId="291" priority="4"/>
  </conditionalFormatting>
  <conditionalFormatting sqref="I17:I18 H16 I21:I30">
    <cfRule type="duplicateValues" dxfId="290" priority="27"/>
  </conditionalFormatting>
  <conditionalFormatting sqref="I53:I1048576 I1:I2">
    <cfRule type="duplicateValues" dxfId="289" priority="23"/>
  </conditionalFormatting>
  <conditionalFormatting sqref="J53:J1048576">
    <cfRule type="duplicateValues" dxfId="288" priority="25"/>
  </conditionalFormatting>
  <conditionalFormatting sqref="K55:K1048576">
    <cfRule type="duplicateValues" dxfId="287" priority="9"/>
  </conditionalFormatting>
  <conditionalFormatting sqref="I9:I10">
    <cfRule type="duplicateValues" dxfId="286" priority="3"/>
  </conditionalFormatting>
  <conditionalFormatting sqref="I6">
    <cfRule type="duplicateValues" dxfId="285" priority="2"/>
  </conditionalFormatting>
  <conditionalFormatting sqref="I7:I8 I11:I13">
    <cfRule type="duplicateValues" dxfId="284" priority="38191"/>
  </conditionalFormatting>
  <conditionalFormatting sqref="I14">
    <cfRule type="duplicateValues" dxfId="0" priority="1"/>
  </conditionalFormatting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9"/>
  <dimension ref="A1:Q52"/>
  <sheetViews>
    <sheetView zoomScale="70" zoomScaleNormal="70" workbookViewId="0">
      <selection sqref="A1:A1048576"/>
    </sheetView>
  </sheetViews>
  <sheetFormatPr baseColWidth="10" defaultRowHeight="15" x14ac:dyDescent="0.25"/>
  <cols>
    <col min="1" max="1" width="5" style="3" customWidth="1"/>
    <col min="2" max="3" width="15" customWidth="1"/>
    <col min="5" max="5" width="14.7109375" customWidth="1"/>
    <col min="9" max="9" width="64.28515625" customWidth="1"/>
    <col min="10" max="10" width="61.5703125" customWidth="1"/>
    <col min="11" max="11" width="104" customWidth="1"/>
    <col min="12" max="12" width="13.140625" style="11" customWidth="1"/>
    <col min="13" max="13" width="11.42578125" style="11"/>
    <col min="14" max="14" width="22.28515625" style="11" customWidth="1"/>
    <col min="15" max="15" width="13.140625" customWidth="1"/>
    <col min="17" max="17" width="20.85546875" customWidth="1"/>
  </cols>
  <sheetData>
    <row r="1" spans="1:17" s="3" customFormat="1" ht="26.25" x14ac:dyDescent="0.4">
      <c r="B1" s="5" t="s">
        <v>355</v>
      </c>
      <c r="D1" s="5"/>
      <c r="H1" s="5" t="s">
        <v>347</v>
      </c>
      <c r="L1" s="4"/>
      <c r="M1" s="4"/>
      <c r="N1" s="4"/>
      <c r="Q1"/>
    </row>
    <row r="2" spans="1:17" s="3" customFormat="1" x14ac:dyDescent="0.25">
      <c r="L2" s="4"/>
      <c r="M2" s="4"/>
      <c r="N2" s="4"/>
      <c r="Q2"/>
    </row>
    <row r="3" spans="1:17" s="3" customFormat="1" ht="28.5" customHeight="1" x14ac:dyDescent="0.2">
      <c r="A3" s="211" t="s">
        <v>565</v>
      </c>
      <c r="B3" s="216" t="s">
        <v>17</v>
      </c>
      <c r="C3" s="12" t="s">
        <v>12</v>
      </c>
      <c r="D3" s="219" t="s">
        <v>13</v>
      </c>
      <c r="E3" s="220"/>
      <c r="F3" s="220"/>
      <c r="G3" s="220"/>
      <c r="H3" s="221"/>
      <c r="I3" s="222" t="s">
        <v>482</v>
      </c>
      <c r="J3" s="224" t="s">
        <v>10</v>
      </c>
      <c r="K3" s="222" t="s">
        <v>483</v>
      </c>
      <c r="L3" s="210" t="s">
        <v>14</v>
      </c>
      <c r="M3" s="210" t="s">
        <v>19</v>
      </c>
      <c r="N3" s="210" t="s">
        <v>20</v>
      </c>
      <c r="O3" s="210" t="s">
        <v>21</v>
      </c>
      <c r="P3" s="210" t="s">
        <v>22</v>
      </c>
      <c r="Q3" s="214" t="s">
        <v>550</v>
      </c>
    </row>
    <row r="4" spans="1:17" s="3" customFormat="1" ht="15" customHeight="1" x14ac:dyDescent="0.2">
      <c r="A4" s="212"/>
      <c r="B4" s="217"/>
      <c r="C4" s="228" t="s">
        <v>27</v>
      </c>
      <c r="D4" s="230" t="s">
        <v>8</v>
      </c>
      <c r="E4" s="230" t="s">
        <v>9</v>
      </c>
      <c r="F4" s="232" t="s">
        <v>15</v>
      </c>
      <c r="G4" s="233"/>
      <c r="H4" s="208" t="s">
        <v>16</v>
      </c>
      <c r="I4" s="222"/>
      <c r="J4" s="224"/>
      <c r="K4" s="226"/>
      <c r="L4" s="210"/>
      <c r="M4" s="210"/>
      <c r="N4" s="210"/>
      <c r="O4" s="210"/>
      <c r="P4" s="210"/>
      <c r="Q4" s="215"/>
    </row>
    <row r="5" spans="1:17" ht="15" customHeight="1" x14ac:dyDescent="0.25">
      <c r="A5" s="213"/>
      <c r="B5" s="217"/>
      <c r="C5" s="228"/>
      <c r="D5" s="235"/>
      <c r="E5" s="235"/>
      <c r="F5" s="9" t="s">
        <v>10</v>
      </c>
      <c r="G5" s="9" t="s">
        <v>11</v>
      </c>
      <c r="H5" s="234"/>
      <c r="I5" s="223"/>
      <c r="J5" s="225"/>
      <c r="K5" s="227"/>
      <c r="L5" s="236"/>
      <c r="M5" s="236"/>
      <c r="N5" s="236"/>
      <c r="O5" s="236"/>
      <c r="P5" s="236"/>
      <c r="Q5" s="177" t="s">
        <v>552</v>
      </c>
    </row>
    <row r="6" spans="1:17" s="3" customFormat="1" x14ac:dyDescent="0.25">
      <c r="A6" s="3" t="s">
        <v>566</v>
      </c>
      <c r="B6" s="83" t="s">
        <v>347</v>
      </c>
      <c r="C6" s="1" t="s">
        <v>28</v>
      </c>
      <c r="D6" s="83" t="s">
        <v>347</v>
      </c>
      <c r="E6" s="1" t="s">
        <v>28</v>
      </c>
      <c r="F6" s="74" t="s">
        <v>0</v>
      </c>
      <c r="G6" s="74"/>
      <c r="H6" s="74" t="s">
        <v>1</v>
      </c>
      <c r="I6" s="127" t="str">
        <f>CONCATENATE("SITE-BAT-NIV-ZONE-METIER-",B6,"-",C6,"-",D6,"-",E6,"-",F6,IF(G6="","","."),G6,"-",H6)</f>
        <v>SITE-BAT-NIV-ZONE-METIER-STR-XXX-STR-XXX-SYN-TA</v>
      </c>
      <c r="J6" s="24" t="s">
        <v>348</v>
      </c>
      <c r="K6" s="130" t="str">
        <f>CONCATENATE("SITE-BAT-NIV-ZONE-METIER-",B6,"-",C6," - ",J6)</f>
        <v xml:space="preserve">SITE-BAT-NIV-ZONE-METIER-STR-XXX - Synthèse défaut station de relevage EU/EV </v>
      </c>
      <c r="L6" s="8" t="s">
        <v>18</v>
      </c>
      <c r="M6" s="20">
        <v>1</v>
      </c>
      <c r="N6" s="20" t="s">
        <v>23</v>
      </c>
      <c r="O6" s="6"/>
      <c r="P6" s="6"/>
      <c r="Q6" s="175"/>
    </row>
    <row r="7" spans="1:17" x14ac:dyDescent="0.25">
      <c r="A7" s="194"/>
      <c r="B7" s="30"/>
      <c r="C7" s="55"/>
      <c r="D7" s="59"/>
      <c r="E7" s="53"/>
      <c r="F7" s="25"/>
      <c r="G7" s="53"/>
      <c r="H7" s="53"/>
      <c r="I7" s="52"/>
      <c r="L7"/>
      <c r="M7"/>
      <c r="N7"/>
      <c r="Q7" s="176"/>
    </row>
    <row r="8" spans="1:17" x14ac:dyDescent="0.25">
      <c r="A8" s="194"/>
      <c r="B8" s="30"/>
      <c r="C8" s="55"/>
      <c r="D8" s="55"/>
      <c r="E8" s="53"/>
      <c r="F8" s="57"/>
      <c r="G8" s="53"/>
      <c r="H8" s="53"/>
      <c r="I8" s="52"/>
      <c r="L8"/>
      <c r="M8"/>
      <c r="N8"/>
      <c r="Q8" s="176"/>
    </row>
    <row r="9" spans="1:17" x14ac:dyDescent="0.25">
      <c r="A9" s="194"/>
      <c r="B9" s="3"/>
      <c r="C9" s="54"/>
      <c r="D9" s="54"/>
      <c r="E9" s="52"/>
      <c r="L9"/>
      <c r="M9"/>
      <c r="N9"/>
      <c r="Q9" s="176"/>
    </row>
    <row r="10" spans="1:17" x14ac:dyDescent="0.25">
      <c r="A10" s="194"/>
      <c r="B10" s="3"/>
      <c r="C10" s="3"/>
      <c r="D10" s="3"/>
      <c r="L10"/>
      <c r="M10"/>
      <c r="N10"/>
      <c r="Q10" s="176"/>
    </row>
    <row r="11" spans="1:17" x14ac:dyDescent="0.25">
      <c r="A11" s="181"/>
      <c r="B11" s="3"/>
      <c r="C11" s="3"/>
      <c r="D11" s="3"/>
      <c r="E11" s="4"/>
      <c r="F11" s="4"/>
      <c r="G11" s="4"/>
      <c r="H11" s="3"/>
      <c r="I11" s="3"/>
      <c r="L11"/>
      <c r="M11"/>
      <c r="N11"/>
      <c r="Q11" s="176"/>
    </row>
    <row r="12" spans="1:17" x14ac:dyDescent="0.25">
      <c r="A12" s="193"/>
      <c r="F12" s="11"/>
      <c r="G12" s="11"/>
      <c r="H12" s="11"/>
      <c r="L12"/>
      <c r="M12"/>
      <c r="N12"/>
      <c r="Q12" s="176"/>
    </row>
    <row r="13" spans="1:17" x14ac:dyDescent="0.25">
      <c r="A13" s="193"/>
      <c r="K13" s="11"/>
      <c r="N13"/>
      <c r="Q13" s="176"/>
    </row>
    <row r="14" spans="1:17" x14ac:dyDescent="0.25">
      <c r="A14" s="193"/>
      <c r="K14" s="11"/>
      <c r="N14"/>
      <c r="Q14" s="176"/>
    </row>
    <row r="15" spans="1:17" x14ac:dyDescent="0.25">
      <c r="A15" s="193"/>
      <c r="K15" s="11"/>
      <c r="N15"/>
      <c r="Q15" s="176"/>
    </row>
    <row r="16" spans="1:17" x14ac:dyDescent="0.25">
      <c r="A16" s="193"/>
      <c r="K16" s="11"/>
      <c r="N16"/>
      <c r="Q16" s="176"/>
    </row>
    <row r="17" spans="1:17" x14ac:dyDescent="0.25">
      <c r="A17" s="193"/>
      <c r="K17" s="11"/>
      <c r="N17"/>
      <c r="Q17" s="176"/>
    </row>
    <row r="18" spans="1:17" x14ac:dyDescent="0.25">
      <c r="A18" s="193"/>
      <c r="K18" s="11"/>
      <c r="N18"/>
      <c r="Q18" s="176"/>
    </row>
    <row r="19" spans="1:17" x14ac:dyDescent="0.25">
      <c r="A19" s="193"/>
      <c r="K19" s="11"/>
      <c r="N19"/>
      <c r="Q19" s="176"/>
    </row>
    <row r="20" spans="1:17" x14ac:dyDescent="0.25">
      <c r="A20" s="181"/>
      <c r="K20" s="11"/>
      <c r="N20"/>
      <c r="Q20" s="176"/>
    </row>
    <row r="21" spans="1:17" x14ac:dyDescent="0.25">
      <c r="A21" s="193"/>
      <c r="K21" s="11"/>
      <c r="N21"/>
      <c r="Q21" s="176"/>
    </row>
    <row r="22" spans="1:17" x14ac:dyDescent="0.25">
      <c r="A22" s="193"/>
      <c r="K22" s="11"/>
      <c r="N22"/>
      <c r="Q22" s="176"/>
    </row>
    <row r="23" spans="1:17" x14ac:dyDescent="0.25">
      <c r="A23" s="193"/>
      <c r="K23" s="11"/>
      <c r="N23"/>
      <c r="Q23" s="176"/>
    </row>
    <row r="24" spans="1:17" x14ac:dyDescent="0.25">
      <c r="A24" s="193"/>
      <c r="K24" s="11"/>
      <c r="N24"/>
      <c r="Q24" s="176"/>
    </row>
    <row r="25" spans="1:17" x14ac:dyDescent="0.25">
      <c r="A25" s="193"/>
      <c r="K25" s="11"/>
      <c r="N25"/>
      <c r="Q25" s="178"/>
    </row>
    <row r="26" spans="1:17" x14ac:dyDescent="0.25">
      <c r="A26" s="193"/>
      <c r="K26" s="11"/>
      <c r="N26"/>
    </row>
    <row r="27" spans="1:17" x14ac:dyDescent="0.25">
      <c r="A27" s="181"/>
      <c r="K27" s="11"/>
      <c r="N27"/>
    </row>
    <row r="28" spans="1:17" x14ac:dyDescent="0.25">
      <c r="A28" s="193"/>
      <c r="K28" s="11"/>
      <c r="N28"/>
    </row>
    <row r="29" spans="1:17" x14ac:dyDescent="0.25">
      <c r="A29" s="193"/>
      <c r="K29" s="11"/>
      <c r="N29"/>
    </row>
    <row r="30" spans="1:17" x14ac:dyDescent="0.25">
      <c r="A30" s="193"/>
      <c r="K30" s="11"/>
      <c r="N30"/>
    </row>
    <row r="31" spans="1:17" x14ac:dyDescent="0.25">
      <c r="A31" s="193"/>
      <c r="K31" s="11"/>
      <c r="N31"/>
    </row>
    <row r="32" spans="1:17" x14ac:dyDescent="0.25">
      <c r="A32" s="193"/>
      <c r="K32" s="11"/>
      <c r="N32"/>
    </row>
    <row r="33" spans="1:14" x14ac:dyDescent="0.25">
      <c r="A33" s="193"/>
      <c r="K33" s="11"/>
      <c r="N33"/>
    </row>
    <row r="34" spans="1:14" x14ac:dyDescent="0.25">
      <c r="A34" s="193"/>
      <c r="K34" s="11"/>
      <c r="N34"/>
    </row>
    <row r="35" spans="1:14" x14ac:dyDescent="0.25">
      <c r="A35" s="193"/>
      <c r="K35" s="11"/>
      <c r="N35"/>
    </row>
    <row r="36" spans="1:14" x14ac:dyDescent="0.25">
      <c r="A36" s="181"/>
      <c r="K36" s="11"/>
      <c r="N36"/>
    </row>
    <row r="37" spans="1:14" x14ac:dyDescent="0.25">
      <c r="A37" s="193"/>
      <c r="K37" s="11"/>
      <c r="N37"/>
    </row>
    <row r="38" spans="1:14" x14ac:dyDescent="0.25">
      <c r="A38" s="193"/>
      <c r="K38" s="11"/>
      <c r="N38"/>
    </row>
    <row r="39" spans="1:14" x14ac:dyDescent="0.25">
      <c r="A39" s="193"/>
      <c r="K39" s="11"/>
      <c r="N39"/>
    </row>
    <row r="40" spans="1:14" x14ac:dyDescent="0.25">
      <c r="A40" s="193"/>
    </row>
    <row r="41" spans="1:14" x14ac:dyDescent="0.25">
      <c r="A41" s="181"/>
    </row>
    <row r="42" spans="1:14" x14ac:dyDescent="0.25">
      <c r="A42" s="193"/>
      <c r="K42" s="11"/>
    </row>
    <row r="43" spans="1:14" x14ac:dyDescent="0.25">
      <c r="A43" s="193"/>
      <c r="K43" s="11"/>
    </row>
    <row r="44" spans="1:14" x14ac:dyDescent="0.25">
      <c r="A44" s="193"/>
      <c r="K44" s="37"/>
    </row>
    <row r="45" spans="1:14" x14ac:dyDescent="0.25">
      <c r="A45" s="193"/>
      <c r="K45" s="37"/>
    </row>
    <row r="46" spans="1:14" x14ac:dyDescent="0.25">
      <c r="A46" s="181"/>
      <c r="K46" s="37"/>
    </row>
    <row r="47" spans="1:14" x14ac:dyDescent="0.25">
      <c r="A47" s="193"/>
    </row>
    <row r="48" spans="1:14" x14ac:dyDescent="0.25">
      <c r="A48" s="193"/>
    </row>
    <row r="49" spans="1:1" x14ac:dyDescent="0.25">
      <c r="A49" s="193"/>
    </row>
    <row r="50" spans="1:1" x14ac:dyDescent="0.25">
      <c r="A50" s="193"/>
    </row>
    <row r="51" spans="1:1" x14ac:dyDescent="0.25">
      <c r="A51" s="194"/>
    </row>
    <row r="52" spans="1:1" x14ac:dyDescent="0.25">
      <c r="A52" s="194"/>
    </row>
  </sheetData>
  <mergeCells count="17">
    <mergeCell ref="K3:K5"/>
    <mergeCell ref="L3:L5"/>
    <mergeCell ref="Q3:Q4"/>
    <mergeCell ref="N3:N5"/>
    <mergeCell ref="O3:O5"/>
    <mergeCell ref="P3:P5"/>
    <mergeCell ref="M3:M5"/>
    <mergeCell ref="A3:A5"/>
    <mergeCell ref="B3:B5"/>
    <mergeCell ref="D3:H3"/>
    <mergeCell ref="I3:I5"/>
    <mergeCell ref="J3:J5"/>
    <mergeCell ref="C4:C5"/>
    <mergeCell ref="D4:D5"/>
    <mergeCell ref="E4:E5"/>
    <mergeCell ref="F4:G4"/>
    <mergeCell ref="H4:H5"/>
  </mergeCells>
  <conditionalFormatting sqref="B7:B8">
    <cfRule type="expression" dxfId="63" priority="5">
      <formula>AND(B7&lt;&gt;"",COUNTIF(ListeBIM, B7) = 0)</formula>
    </cfRule>
  </conditionalFormatting>
  <conditionalFormatting sqref="I1:I2">
    <cfRule type="duplicateValues" dxfId="62" priority="7"/>
  </conditionalFormatting>
  <conditionalFormatting sqref="I3:I5">
    <cfRule type="duplicateValues" dxfId="61" priority="1"/>
  </conditionalFormatting>
  <conditionalFormatting sqref="I31:I1048576 I1:I2">
    <cfRule type="duplicateValues" dxfId="60" priority="4"/>
  </conditionalFormatting>
  <conditionalFormatting sqref="J31:J1048576">
    <cfRule type="duplicateValues" dxfId="59" priority="6"/>
  </conditionalFormatting>
  <conditionalFormatting sqref="K51:K1048576">
    <cfRule type="duplicateValues" dxfId="58" priority="2"/>
  </conditionalFormatting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0"/>
  <dimension ref="A1:Q53"/>
  <sheetViews>
    <sheetView zoomScale="70" zoomScaleNormal="70" workbookViewId="0">
      <selection activeCell="A6" sqref="A6:XFD6"/>
    </sheetView>
  </sheetViews>
  <sheetFormatPr baseColWidth="10" defaultRowHeight="15" x14ac:dyDescent="0.25"/>
  <cols>
    <col min="1" max="1" width="5" style="3" customWidth="1"/>
    <col min="2" max="3" width="15" customWidth="1"/>
    <col min="5" max="5" width="14.7109375" customWidth="1"/>
    <col min="9" max="9" width="64.28515625" customWidth="1"/>
    <col min="10" max="10" width="61.5703125" customWidth="1"/>
    <col min="11" max="11" width="104" customWidth="1"/>
    <col min="12" max="12" width="13.140625" style="11" customWidth="1"/>
    <col min="13" max="13" width="11.42578125" style="11"/>
    <col min="14" max="14" width="22.28515625" style="11" customWidth="1"/>
    <col min="15" max="15" width="13.140625" customWidth="1"/>
    <col min="17" max="17" width="20.85546875" customWidth="1"/>
  </cols>
  <sheetData>
    <row r="1" spans="1:17" s="3" customFormat="1" ht="26.25" x14ac:dyDescent="0.4">
      <c r="B1" s="5" t="s">
        <v>355</v>
      </c>
      <c r="D1" s="5"/>
      <c r="H1" s="5" t="s">
        <v>270</v>
      </c>
      <c r="L1" s="4"/>
      <c r="M1" s="4"/>
      <c r="N1" s="4"/>
      <c r="Q1"/>
    </row>
    <row r="2" spans="1:17" s="3" customFormat="1" x14ac:dyDescent="0.25">
      <c r="L2" s="4"/>
      <c r="M2" s="4"/>
      <c r="N2" s="4"/>
      <c r="Q2"/>
    </row>
    <row r="3" spans="1:17" s="3" customFormat="1" ht="28.5" customHeight="1" x14ac:dyDescent="0.2">
      <c r="A3" s="211" t="s">
        <v>565</v>
      </c>
      <c r="B3" s="216" t="s">
        <v>17</v>
      </c>
      <c r="C3" s="12" t="s">
        <v>12</v>
      </c>
      <c r="D3" s="219" t="s">
        <v>13</v>
      </c>
      <c r="E3" s="220"/>
      <c r="F3" s="220"/>
      <c r="G3" s="220"/>
      <c r="H3" s="221"/>
      <c r="I3" s="222" t="s">
        <v>482</v>
      </c>
      <c r="J3" s="224" t="s">
        <v>10</v>
      </c>
      <c r="K3" s="222" t="s">
        <v>483</v>
      </c>
      <c r="L3" s="210" t="s">
        <v>14</v>
      </c>
      <c r="M3" s="210" t="s">
        <v>19</v>
      </c>
      <c r="N3" s="210" t="s">
        <v>20</v>
      </c>
      <c r="O3" s="210" t="s">
        <v>21</v>
      </c>
      <c r="P3" s="210" t="s">
        <v>22</v>
      </c>
      <c r="Q3" s="214" t="s">
        <v>550</v>
      </c>
    </row>
    <row r="4" spans="1:17" s="3" customFormat="1" ht="15" customHeight="1" x14ac:dyDescent="0.2">
      <c r="A4" s="212"/>
      <c r="B4" s="217"/>
      <c r="C4" s="228" t="s">
        <v>27</v>
      </c>
      <c r="D4" s="230" t="s">
        <v>8</v>
      </c>
      <c r="E4" s="230" t="s">
        <v>9</v>
      </c>
      <c r="F4" s="232" t="s">
        <v>15</v>
      </c>
      <c r="G4" s="233"/>
      <c r="H4" s="208" t="s">
        <v>16</v>
      </c>
      <c r="I4" s="222"/>
      <c r="J4" s="224"/>
      <c r="K4" s="226"/>
      <c r="L4" s="210"/>
      <c r="M4" s="210"/>
      <c r="N4" s="210"/>
      <c r="O4" s="210"/>
      <c r="P4" s="210"/>
      <c r="Q4" s="215"/>
    </row>
    <row r="5" spans="1:17" ht="15" customHeight="1" x14ac:dyDescent="0.25">
      <c r="A5" s="213"/>
      <c r="B5" s="217"/>
      <c r="C5" s="228"/>
      <c r="D5" s="235"/>
      <c r="E5" s="235"/>
      <c r="F5" s="9" t="s">
        <v>10</v>
      </c>
      <c r="G5" s="9" t="s">
        <v>11</v>
      </c>
      <c r="H5" s="234"/>
      <c r="I5" s="223"/>
      <c r="J5" s="225"/>
      <c r="K5" s="227"/>
      <c r="L5" s="236"/>
      <c r="M5" s="236"/>
      <c r="N5" s="236"/>
      <c r="O5" s="236"/>
      <c r="P5" s="236"/>
      <c r="Q5" s="177" t="s">
        <v>552</v>
      </c>
    </row>
    <row r="6" spans="1:17" s="3" customFormat="1" ht="15" customHeight="1" x14ac:dyDescent="0.2">
      <c r="A6" s="159" t="s">
        <v>582</v>
      </c>
      <c r="B6" s="189" t="str">
        <f>B7</f>
        <v>SUR</v>
      </c>
      <c r="C6" s="190" t="str">
        <f>C7</f>
        <v>XXX</v>
      </c>
      <c r="D6" s="189"/>
      <c r="E6" s="189"/>
      <c r="F6" s="189"/>
      <c r="G6" s="189"/>
      <c r="H6" s="189" t="s">
        <v>583</v>
      </c>
      <c r="I6" s="191" t="str">
        <f>CONCATENATE("SITE-BAT-NIV-ZONE-METIER-",B6,"-",C6,"-",H6)</f>
        <v>SITE-BAT-NIV-ZONE-METIER-SUR-XXX-Synthese</v>
      </c>
      <c r="J6" s="192" t="s">
        <v>584</v>
      </c>
      <c r="K6" s="191" t="str">
        <f>CONCATENATE("SITE-BAT-NIV-ZONE-METIER-",B6," - ",C6," - ",J6)</f>
        <v>SITE-BAT-NIV-ZONE-METIER-SUR - XXX - Objet Synthèse GTB</v>
      </c>
      <c r="L6" s="189"/>
      <c r="M6" s="189"/>
      <c r="N6" s="189"/>
      <c r="O6" s="189"/>
      <c r="P6" s="189" t="s">
        <v>585</v>
      </c>
      <c r="Q6" s="189" t="s">
        <v>551</v>
      </c>
    </row>
    <row r="7" spans="1:17" x14ac:dyDescent="0.25">
      <c r="A7" s="3" t="s">
        <v>566</v>
      </c>
      <c r="B7" s="10" t="s">
        <v>270</v>
      </c>
      <c r="C7" s="1" t="s">
        <v>28</v>
      </c>
      <c r="D7" s="84" t="s">
        <v>270</v>
      </c>
      <c r="E7" s="1" t="s">
        <v>28</v>
      </c>
      <c r="F7" s="74" t="s">
        <v>0</v>
      </c>
      <c r="G7" s="74"/>
      <c r="H7" s="74" t="s">
        <v>1</v>
      </c>
      <c r="I7" s="127" t="str">
        <f>CONCATENATE("SITE-BAT-NIV-ZONE-METIER-",B7,"-",C7,"-",D7,"-",E7,"-",F7,IF(G7="","","."),G7,"-",H7)</f>
        <v>SITE-BAT-NIV-ZONE-METIER-SUR-XXX-SUR-XXX-SYN-TA</v>
      </c>
      <c r="J7" s="24" t="s">
        <v>308</v>
      </c>
      <c r="K7" s="130" t="str">
        <f>CONCATENATE("SITE-BAT-NIV-ZONE-METIER-",B7,"-",C7," - ",J7)</f>
        <v xml:space="preserve">SITE-BAT-NIV-ZONE-METIER-SUR-XXX - Synthèse défaut surpresseur </v>
      </c>
      <c r="L7" s="8" t="s">
        <v>18</v>
      </c>
      <c r="M7" s="20">
        <v>1</v>
      </c>
      <c r="N7" s="20" t="s">
        <v>23</v>
      </c>
      <c r="O7" s="78"/>
      <c r="P7" s="78"/>
      <c r="Q7" s="175"/>
    </row>
    <row r="8" spans="1:17" x14ac:dyDescent="0.25">
      <c r="A8" s="3" t="s">
        <v>566</v>
      </c>
      <c r="B8" s="74" t="s">
        <v>270</v>
      </c>
      <c r="C8" s="1" t="s">
        <v>28</v>
      </c>
      <c r="D8" s="84" t="s">
        <v>270</v>
      </c>
      <c r="E8" s="1" t="s">
        <v>28</v>
      </c>
      <c r="F8" s="74" t="s">
        <v>484</v>
      </c>
      <c r="G8" s="74"/>
      <c r="H8" s="74" t="s">
        <v>1</v>
      </c>
      <c r="I8" s="127" t="str">
        <f>CONCATENATE("SITE-BAT-NIV-ZONE-METIER-",B8,"-",C8,"-",D8,"-",E8,"-",F8,IF(G8="","","."),G8,"-",H8)</f>
        <v>SITE-BAT-NIV-ZONE-METIER-SUR-XXX-SUR-XXX-PSL-TA</v>
      </c>
      <c r="J8" s="24" t="s">
        <v>298</v>
      </c>
      <c r="K8" s="130" t="str">
        <f>CONCATENATE("SITE-BAT-NIV-ZONE-METIER-",B8,"-",C8," - ",J8)</f>
        <v xml:space="preserve">SITE-BAT-NIV-ZONE-METIER-SUR-XXX - Défaut manque d'eau surpresseur </v>
      </c>
      <c r="L8" s="8" t="s">
        <v>18</v>
      </c>
      <c r="M8" s="20">
        <v>1</v>
      </c>
      <c r="N8" s="20" t="s">
        <v>23</v>
      </c>
      <c r="O8" s="78"/>
      <c r="P8" s="78"/>
      <c r="Q8" s="175"/>
    </row>
    <row r="9" spans="1:17" x14ac:dyDescent="0.25">
      <c r="A9" s="3" t="s">
        <v>566</v>
      </c>
      <c r="B9" s="74" t="s">
        <v>270</v>
      </c>
      <c r="C9" s="1" t="s">
        <v>28</v>
      </c>
      <c r="D9" s="84" t="s">
        <v>270</v>
      </c>
      <c r="E9" s="1" t="s">
        <v>28</v>
      </c>
      <c r="F9" s="2" t="s">
        <v>0</v>
      </c>
      <c r="G9" s="74"/>
      <c r="H9" s="74" t="s">
        <v>5</v>
      </c>
      <c r="I9" s="127" t="str">
        <f>CONCATENATE("SITE-BAT-NIV-ZONE-METIER-",B9,"-",C9,"-",D9,"-",E9,"-",F9,IF(G9="","","."),G9,"-",H9)</f>
        <v>SITE-BAT-NIV-ZONE-METIER-SUR-XXX-SUR-XXX-SYN-TS</v>
      </c>
      <c r="J9" s="24" t="s">
        <v>299</v>
      </c>
      <c r="K9" s="130" t="str">
        <f>CONCATENATE("SITE-BAT-NIV-ZONE-METIER-",B9,"-",C9," - ",J9)</f>
        <v xml:space="preserve">SITE-BAT-NIV-ZONE-METIER-SUR-XXX - Etat marche/arrêt surpresseur </v>
      </c>
      <c r="L9" s="111"/>
      <c r="M9" s="78"/>
      <c r="N9" s="20" t="s">
        <v>85</v>
      </c>
      <c r="O9" s="78"/>
      <c r="P9" s="78"/>
      <c r="Q9" s="175"/>
    </row>
    <row r="10" spans="1:17" x14ac:dyDescent="0.25">
      <c r="A10" s="3" t="s">
        <v>566</v>
      </c>
      <c r="B10" s="10" t="s">
        <v>270</v>
      </c>
      <c r="C10" s="1" t="s">
        <v>28</v>
      </c>
      <c r="D10" s="10" t="s">
        <v>162</v>
      </c>
      <c r="E10" s="1" t="s">
        <v>28</v>
      </c>
      <c r="F10" s="17" t="s">
        <v>275</v>
      </c>
      <c r="G10" s="10"/>
      <c r="H10" s="10" t="s">
        <v>1</v>
      </c>
      <c r="I10" s="127" t="str">
        <f>CONCATENATE("SITE-BAT-NIV-ZONE-METIER-",B10,"-",C10,"-",D10,"-",E10,"-",F10,IF(G10="","","."),G10,"-",H10)</f>
        <v>SITE-BAT-NIV-ZONE-METIER-SUR-XXX-LSL-XXX-ARR-TA</v>
      </c>
      <c r="J10" s="75" t="s">
        <v>385</v>
      </c>
      <c r="K10" s="130" t="str">
        <f>CONCATENATE("SITE-BAT-NIV-ZONE-METIER-",B10,"-",C10," - ",J10)</f>
        <v>SITE-BAT-NIV-ZONE-METIER-SUR-XXX - Défaut manque d'eau Arrossage</v>
      </c>
      <c r="L10" s="8" t="s">
        <v>18</v>
      </c>
      <c r="M10" s="20">
        <v>1</v>
      </c>
      <c r="N10" s="20" t="s">
        <v>23</v>
      </c>
      <c r="O10" s="78"/>
      <c r="P10" s="78"/>
      <c r="Q10" s="175"/>
    </row>
    <row r="11" spans="1:17" x14ac:dyDescent="0.25">
      <c r="A11" s="3" t="s">
        <v>566</v>
      </c>
      <c r="B11" s="10" t="s">
        <v>270</v>
      </c>
      <c r="C11" s="1" t="s">
        <v>28</v>
      </c>
      <c r="D11" s="10" t="s">
        <v>270</v>
      </c>
      <c r="E11" s="1" t="s">
        <v>28</v>
      </c>
      <c r="F11" s="17" t="s">
        <v>106</v>
      </c>
      <c r="G11" s="17"/>
      <c r="H11" s="17" t="s">
        <v>7</v>
      </c>
      <c r="I11" s="127" t="str">
        <f>CONCATENATE("SITE-BAT-NIV-ZONE-METIER-",B11,"-",C11,"-",D11,"-",E11,"-",F11,IF(G11="","","."),G11,"-",H11)</f>
        <v>SITE-BAT-NIV-ZONE-METIER-SUR-XXX-SUR-XXX-CPT-TCP</v>
      </c>
      <c r="J11" s="75" t="s">
        <v>386</v>
      </c>
      <c r="K11" s="130" t="str">
        <f>CONCATENATE("SITE-BAT-NIV-ZONE-METIER-",B11,"-",C11," - ",J11)</f>
        <v>SITE-BAT-NIV-ZONE-METIER-SUR-XXX - Compteur de débit Arrosage</v>
      </c>
      <c r="L11" s="112"/>
      <c r="M11" s="77"/>
      <c r="N11" s="77"/>
      <c r="O11" s="6">
        <v>1</v>
      </c>
      <c r="P11" s="6" t="s">
        <v>108</v>
      </c>
      <c r="Q11" s="175"/>
    </row>
    <row r="12" spans="1:17" x14ac:dyDescent="0.25">
      <c r="A12" s="181"/>
      <c r="Q12" s="176"/>
    </row>
    <row r="13" spans="1:17" x14ac:dyDescent="0.25">
      <c r="A13" s="193"/>
      <c r="Q13" s="176"/>
    </row>
    <row r="14" spans="1:17" x14ac:dyDescent="0.25">
      <c r="A14" s="193"/>
      <c r="K14" s="11"/>
      <c r="Q14" s="176"/>
    </row>
    <row r="15" spans="1:17" x14ac:dyDescent="0.25">
      <c r="A15" s="193"/>
      <c r="K15" s="11"/>
      <c r="Q15" s="176"/>
    </row>
    <row r="16" spans="1:17" x14ac:dyDescent="0.25">
      <c r="A16" s="193"/>
      <c r="H16" s="11"/>
      <c r="I16" s="11"/>
      <c r="J16" s="11"/>
      <c r="K16" s="11"/>
      <c r="L16"/>
      <c r="M16"/>
      <c r="N16"/>
      <c r="Q16" s="176"/>
    </row>
    <row r="17" spans="1:17" x14ac:dyDescent="0.25">
      <c r="A17" s="193"/>
      <c r="H17" s="11"/>
      <c r="I17" s="11"/>
      <c r="J17" s="11"/>
      <c r="K17" s="11"/>
      <c r="L17"/>
      <c r="M17"/>
      <c r="N17"/>
      <c r="Q17" s="176"/>
    </row>
    <row r="18" spans="1:17" x14ac:dyDescent="0.25">
      <c r="A18" s="193"/>
      <c r="H18" s="11"/>
      <c r="I18" s="11"/>
      <c r="J18" s="11"/>
      <c r="K18" s="11"/>
      <c r="L18"/>
      <c r="M18"/>
      <c r="N18"/>
      <c r="Q18" s="176"/>
    </row>
    <row r="19" spans="1:17" x14ac:dyDescent="0.25">
      <c r="A19" s="193"/>
      <c r="H19" s="11"/>
      <c r="I19" s="11"/>
      <c r="J19" s="11"/>
      <c r="K19" s="11"/>
      <c r="L19"/>
      <c r="M19"/>
      <c r="N19"/>
      <c r="Q19" s="176"/>
    </row>
    <row r="20" spans="1:17" x14ac:dyDescent="0.25">
      <c r="A20" s="193"/>
      <c r="K20" s="11"/>
      <c r="Q20" s="176"/>
    </row>
    <row r="21" spans="1:17" x14ac:dyDescent="0.25">
      <c r="A21" s="181"/>
      <c r="K21" s="11"/>
      <c r="Q21" s="176"/>
    </row>
    <row r="22" spans="1:17" x14ac:dyDescent="0.25">
      <c r="A22" s="193"/>
      <c r="K22" s="11"/>
      <c r="Q22" s="176"/>
    </row>
    <row r="23" spans="1:17" x14ac:dyDescent="0.25">
      <c r="A23" s="193"/>
      <c r="K23" s="11"/>
      <c r="Q23" s="176"/>
    </row>
    <row r="24" spans="1:17" x14ac:dyDescent="0.25">
      <c r="A24" s="193"/>
      <c r="K24" s="11"/>
      <c r="Q24" s="176"/>
    </row>
    <row r="25" spans="1:17" x14ac:dyDescent="0.25">
      <c r="A25" s="193"/>
      <c r="K25" s="11"/>
      <c r="Q25" s="176"/>
    </row>
    <row r="26" spans="1:17" x14ac:dyDescent="0.25">
      <c r="A26" s="193"/>
      <c r="K26" s="11"/>
      <c r="Q26" s="178"/>
    </row>
    <row r="27" spans="1:17" x14ac:dyDescent="0.25">
      <c r="A27" s="193"/>
      <c r="K27" s="11"/>
    </row>
    <row r="28" spans="1:17" x14ac:dyDescent="0.25">
      <c r="A28" s="181"/>
      <c r="K28" s="11"/>
    </row>
    <row r="29" spans="1:17" x14ac:dyDescent="0.25">
      <c r="A29" s="193"/>
      <c r="K29" s="11"/>
    </row>
    <row r="30" spans="1:17" x14ac:dyDescent="0.25">
      <c r="A30" s="193"/>
      <c r="K30" s="11"/>
    </row>
    <row r="31" spans="1:17" x14ac:dyDescent="0.25">
      <c r="A31" s="193"/>
      <c r="K31" s="11"/>
    </row>
    <row r="32" spans="1:17" x14ac:dyDescent="0.25">
      <c r="A32" s="193"/>
      <c r="K32" s="11"/>
    </row>
    <row r="33" spans="1:11" x14ac:dyDescent="0.25">
      <c r="A33" s="193"/>
      <c r="K33" s="11"/>
    </row>
    <row r="34" spans="1:11" x14ac:dyDescent="0.25">
      <c r="A34" s="193"/>
      <c r="K34" s="11"/>
    </row>
    <row r="35" spans="1:11" x14ac:dyDescent="0.25">
      <c r="A35" s="193"/>
      <c r="K35" s="11"/>
    </row>
    <row r="36" spans="1:11" x14ac:dyDescent="0.25">
      <c r="A36" s="193"/>
      <c r="K36" s="11"/>
    </row>
    <row r="37" spans="1:11" x14ac:dyDescent="0.25">
      <c r="A37" s="181"/>
      <c r="K37" s="11"/>
    </row>
    <row r="38" spans="1:11" x14ac:dyDescent="0.25">
      <c r="A38" s="193"/>
      <c r="K38" s="11"/>
    </row>
    <row r="39" spans="1:11" x14ac:dyDescent="0.25">
      <c r="A39" s="193"/>
      <c r="K39" s="11"/>
    </row>
    <row r="40" spans="1:11" x14ac:dyDescent="0.25">
      <c r="A40" s="193"/>
      <c r="K40" s="11"/>
    </row>
    <row r="41" spans="1:11" x14ac:dyDescent="0.25">
      <c r="A41" s="193"/>
    </row>
    <row r="42" spans="1:11" x14ac:dyDescent="0.25">
      <c r="A42" s="181"/>
    </row>
    <row r="43" spans="1:11" x14ac:dyDescent="0.25">
      <c r="A43" s="193"/>
      <c r="K43" s="11"/>
    </row>
    <row r="44" spans="1:11" x14ac:dyDescent="0.25">
      <c r="A44" s="193"/>
      <c r="K44" s="11"/>
    </row>
    <row r="45" spans="1:11" x14ac:dyDescent="0.25">
      <c r="A45" s="193"/>
      <c r="K45" s="37"/>
    </row>
    <row r="46" spans="1:11" x14ac:dyDescent="0.25">
      <c r="A46" s="193"/>
      <c r="K46" s="37"/>
    </row>
    <row r="47" spans="1:11" x14ac:dyDescent="0.25">
      <c r="A47" s="181"/>
      <c r="K47" s="37"/>
    </row>
    <row r="48" spans="1:11" x14ac:dyDescent="0.25">
      <c r="A48" s="193"/>
    </row>
    <row r="49" spans="1:1" x14ac:dyDescent="0.25">
      <c r="A49" s="193"/>
    </row>
    <row r="50" spans="1:1" x14ac:dyDescent="0.25">
      <c r="A50" s="193"/>
    </row>
    <row r="51" spans="1:1" x14ac:dyDescent="0.25">
      <c r="A51" s="193"/>
    </row>
    <row r="52" spans="1:1" x14ac:dyDescent="0.25">
      <c r="A52" s="194"/>
    </row>
    <row r="53" spans="1:1" x14ac:dyDescent="0.25">
      <c r="A53" s="194"/>
    </row>
  </sheetData>
  <mergeCells count="17">
    <mergeCell ref="K3:K5"/>
    <mergeCell ref="L3:L5"/>
    <mergeCell ref="Q3:Q4"/>
    <mergeCell ref="N3:N5"/>
    <mergeCell ref="O3:O5"/>
    <mergeCell ref="P3:P5"/>
    <mergeCell ref="M3:M5"/>
    <mergeCell ref="A3:A5"/>
    <mergeCell ref="B3:B5"/>
    <mergeCell ref="D3:H3"/>
    <mergeCell ref="I3:I5"/>
    <mergeCell ref="J3:J5"/>
    <mergeCell ref="C4:C5"/>
    <mergeCell ref="D4:D5"/>
    <mergeCell ref="E4:E5"/>
    <mergeCell ref="F4:G4"/>
    <mergeCell ref="H4:H5"/>
  </mergeCells>
  <conditionalFormatting sqref="I1:I2">
    <cfRule type="duplicateValues" dxfId="57" priority="9"/>
  </conditionalFormatting>
  <conditionalFormatting sqref="I3:I5">
    <cfRule type="duplicateValues" dxfId="56" priority="2"/>
  </conditionalFormatting>
  <conditionalFormatting sqref="I27:I1048576 I1:I2">
    <cfRule type="duplicateValues" dxfId="55" priority="6"/>
  </conditionalFormatting>
  <conditionalFormatting sqref="J27:J1048576">
    <cfRule type="duplicateValues" dxfId="54" priority="8"/>
  </conditionalFormatting>
  <conditionalFormatting sqref="K52:K1048576">
    <cfRule type="duplicateValues" dxfId="53" priority="3"/>
  </conditionalFormatting>
  <conditionalFormatting sqref="I6">
    <cfRule type="duplicateValues" dxfId="52" priority="1"/>
  </conditionalFormatting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1"/>
  <dimension ref="A1:Q53"/>
  <sheetViews>
    <sheetView zoomScale="70" zoomScaleNormal="70" workbookViewId="0">
      <selection activeCell="A6" sqref="A6:XFD6"/>
    </sheetView>
  </sheetViews>
  <sheetFormatPr baseColWidth="10" defaultRowHeight="15" x14ac:dyDescent="0.25"/>
  <cols>
    <col min="1" max="1" width="5" style="3" customWidth="1"/>
    <col min="2" max="3" width="15" customWidth="1"/>
    <col min="5" max="5" width="14.7109375" customWidth="1"/>
    <col min="9" max="9" width="64.28515625" customWidth="1"/>
    <col min="10" max="10" width="61.5703125" customWidth="1"/>
    <col min="11" max="11" width="104" customWidth="1"/>
    <col min="12" max="12" width="13.140625" style="11" customWidth="1"/>
    <col min="13" max="13" width="11.42578125" style="11"/>
    <col min="14" max="14" width="22.28515625" style="11" customWidth="1"/>
    <col min="15" max="15" width="13.140625" customWidth="1"/>
    <col min="17" max="17" width="20.85546875" customWidth="1"/>
  </cols>
  <sheetData>
    <row r="1" spans="1:17" s="3" customFormat="1" ht="26.25" x14ac:dyDescent="0.4">
      <c r="B1" s="5" t="s">
        <v>355</v>
      </c>
      <c r="D1" s="5"/>
      <c r="H1" s="5" t="s">
        <v>270</v>
      </c>
      <c r="L1" s="4"/>
      <c r="M1" s="4"/>
      <c r="N1" s="4"/>
      <c r="Q1"/>
    </row>
    <row r="2" spans="1:17" s="3" customFormat="1" x14ac:dyDescent="0.25">
      <c r="L2" s="4"/>
      <c r="M2" s="4"/>
      <c r="N2" s="4"/>
      <c r="Q2"/>
    </row>
    <row r="3" spans="1:17" s="3" customFormat="1" ht="28.5" customHeight="1" x14ac:dyDescent="0.2">
      <c r="A3" s="211" t="s">
        <v>565</v>
      </c>
      <c r="B3" s="216" t="s">
        <v>17</v>
      </c>
      <c r="C3" s="12" t="s">
        <v>12</v>
      </c>
      <c r="D3" s="219" t="s">
        <v>13</v>
      </c>
      <c r="E3" s="220"/>
      <c r="F3" s="220"/>
      <c r="G3" s="220"/>
      <c r="H3" s="221"/>
      <c r="I3" s="222" t="s">
        <v>482</v>
      </c>
      <c r="J3" s="224" t="s">
        <v>10</v>
      </c>
      <c r="K3" s="222" t="s">
        <v>483</v>
      </c>
      <c r="L3" s="210" t="s">
        <v>14</v>
      </c>
      <c r="M3" s="210" t="s">
        <v>19</v>
      </c>
      <c r="N3" s="210" t="s">
        <v>20</v>
      </c>
      <c r="O3" s="210" t="s">
        <v>21</v>
      </c>
      <c r="P3" s="210" t="s">
        <v>22</v>
      </c>
      <c r="Q3" s="214" t="s">
        <v>550</v>
      </c>
    </row>
    <row r="4" spans="1:17" s="3" customFormat="1" ht="15" customHeight="1" x14ac:dyDescent="0.2">
      <c r="A4" s="212"/>
      <c r="B4" s="217"/>
      <c r="C4" s="228" t="s">
        <v>27</v>
      </c>
      <c r="D4" s="230" t="s">
        <v>8</v>
      </c>
      <c r="E4" s="230" t="s">
        <v>9</v>
      </c>
      <c r="F4" s="232" t="s">
        <v>15</v>
      </c>
      <c r="G4" s="233"/>
      <c r="H4" s="208" t="s">
        <v>16</v>
      </c>
      <c r="I4" s="222"/>
      <c r="J4" s="224"/>
      <c r="K4" s="226"/>
      <c r="L4" s="210"/>
      <c r="M4" s="210"/>
      <c r="N4" s="210"/>
      <c r="O4" s="210"/>
      <c r="P4" s="210"/>
      <c r="Q4" s="215"/>
    </row>
    <row r="5" spans="1:17" ht="15" customHeight="1" x14ac:dyDescent="0.25">
      <c r="A5" s="213"/>
      <c r="B5" s="217"/>
      <c r="C5" s="228"/>
      <c r="D5" s="235"/>
      <c r="E5" s="235"/>
      <c r="F5" s="9" t="s">
        <v>10</v>
      </c>
      <c r="G5" s="9" t="s">
        <v>11</v>
      </c>
      <c r="H5" s="234"/>
      <c r="I5" s="223"/>
      <c r="J5" s="225"/>
      <c r="K5" s="227"/>
      <c r="L5" s="236"/>
      <c r="M5" s="236"/>
      <c r="N5" s="236"/>
      <c r="O5" s="236"/>
      <c r="P5" s="236"/>
      <c r="Q5" s="177" t="s">
        <v>552</v>
      </c>
    </row>
    <row r="6" spans="1:17" s="3" customFormat="1" ht="15" customHeight="1" x14ac:dyDescent="0.2">
      <c r="A6" s="159" t="s">
        <v>582</v>
      </c>
      <c r="B6" s="189" t="str">
        <f>B7</f>
        <v>SURI</v>
      </c>
      <c r="C6" s="190" t="str">
        <f>C7</f>
        <v>XXX</v>
      </c>
      <c r="D6" s="189"/>
      <c r="E6" s="189"/>
      <c r="F6" s="189"/>
      <c r="G6" s="189"/>
      <c r="H6" s="189" t="s">
        <v>583</v>
      </c>
      <c r="I6" s="191" t="str">
        <f>CONCATENATE("SITE-BAT-NIV-ZONE-METIER-",B6,"-",C6,"-",H6)</f>
        <v>SITE-BAT-NIV-ZONE-METIER-SURI-XXX-Synthese</v>
      </c>
      <c r="J6" s="192" t="s">
        <v>584</v>
      </c>
      <c r="K6" s="191" t="str">
        <f>CONCATENATE("SITE-BAT-NIV-ZONE-METIER-",B6," - ",C6," - ",J6)</f>
        <v>SITE-BAT-NIV-ZONE-METIER-SURI - XXX - Objet Synthèse GTB</v>
      </c>
      <c r="L6" s="189"/>
      <c r="M6" s="189"/>
      <c r="N6" s="189"/>
      <c r="O6" s="189"/>
      <c r="P6" s="189" t="s">
        <v>585</v>
      </c>
      <c r="Q6" s="189" t="s">
        <v>551</v>
      </c>
    </row>
    <row r="7" spans="1:17" x14ac:dyDescent="0.25">
      <c r="A7" s="3" t="s">
        <v>566</v>
      </c>
      <c r="B7" s="10" t="s">
        <v>269</v>
      </c>
      <c r="C7" s="1" t="s">
        <v>28</v>
      </c>
      <c r="D7" s="10" t="s">
        <v>269</v>
      </c>
      <c r="E7" s="1" t="s">
        <v>28</v>
      </c>
      <c r="F7" s="74" t="s">
        <v>0</v>
      </c>
      <c r="G7" s="74"/>
      <c r="H7" s="74" t="s">
        <v>1</v>
      </c>
      <c r="I7" s="127" t="str">
        <f>CONCATENATE("SITE-BAT-NIV-ZONE-METIER-",B7,"-",C7,"-",D7,"-",E7,"-",F7,IF(G7="","","."),G7,"-",H7)</f>
        <v>SITE-BAT-NIV-ZONE-METIER-SURI-XXX-SURI-XXX-SYN-TA</v>
      </c>
      <c r="J7" s="24" t="s">
        <v>297</v>
      </c>
      <c r="K7" s="130" t="str">
        <f>CONCATENATE("SITE-BAT-NIV-ZONE-METIER-",B7,"-",C7," - ",J7)</f>
        <v>SITE-BAT-NIV-ZONE-METIER-SURI-XXX - Synthèse défaut - Surpresseur incendie</v>
      </c>
      <c r="L7" s="8" t="s">
        <v>18</v>
      </c>
      <c r="M7" s="20">
        <v>1</v>
      </c>
      <c r="N7" s="20" t="s">
        <v>23</v>
      </c>
      <c r="O7" s="64"/>
      <c r="P7" s="64"/>
      <c r="Q7" s="175"/>
    </row>
    <row r="8" spans="1:17" x14ac:dyDescent="0.25">
      <c r="A8" s="3" t="s">
        <v>566</v>
      </c>
      <c r="B8" s="74" t="s">
        <v>269</v>
      </c>
      <c r="C8" s="1" t="s">
        <v>28</v>
      </c>
      <c r="D8" s="10" t="s">
        <v>269</v>
      </c>
      <c r="E8" s="1" t="s">
        <v>28</v>
      </c>
      <c r="F8" s="74" t="s">
        <v>484</v>
      </c>
      <c r="G8" s="74"/>
      <c r="H8" s="74" t="s">
        <v>1</v>
      </c>
      <c r="I8" s="127" t="str">
        <f>CONCATENATE("SITE-BAT-NIV-ZONE-METIER-",B8,"-",C8,"-",D8,"-",E8,"-",F8,IF(G8="","","."),G8,"-",H8)</f>
        <v>SITE-BAT-NIV-ZONE-METIER-SURI-XXX-SURI-XXX-PSL-TA</v>
      </c>
      <c r="J8" s="24" t="s">
        <v>298</v>
      </c>
      <c r="K8" s="130" t="str">
        <f>CONCATENATE("SITE-BAT-NIV-ZONE-METIER-",B8,"-",C8," - ",J8)</f>
        <v xml:space="preserve">SITE-BAT-NIV-ZONE-METIER-SURI-XXX - Défaut manque d'eau surpresseur </v>
      </c>
      <c r="L8" s="8" t="s">
        <v>18</v>
      </c>
      <c r="M8" s="20">
        <v>1</v>
      </c>
      <c r="N8" s="20" t="s">
        <v>23</v>
      </c>
      <c r="O8" s="64"/>
      <c r="P8" s="64"/>
      <c r="Q8" s="175"/>
    </row>
    <row r="9" spans="1:17" x14ac:dyDescent="0.25">
      <c r="A9" s="3" t="s">
        <v>566</v>
      </c>
      <c r="B9" s="10" t="s">
        <v>269</v>
      </c>
      <c r="C9" s="1" t="s">
        <v>28</v>
      </c>
      <c r="D9" s="10" t="s">
        <v>269</v>
      </c>
      <c r="E9" s="1" t="s">
        <v>28</v>
      </c>
      <c r="F9" s="17" t="s">
        <v>0</v>
      </c>
      <c r="G9" s="17"/>
      <c r="H9" s="17" t="s">
        <v>5</v>
      </c>
      <c r="I9" s="127" t="str">
        <f>CONCATENATE("SITE-BAT-NIV-ZONE-METIER-",B9,"-",C9,"-",D9,"-",E9,"-",F9,IF(G9="","","."),G9,"-",H9)</f>
        <v>SITE-BAT-NIV-ZONE-METIER-SURI-XXX-SURI-XXX-SYN-TS</v>
      </c>
      <c r="J9" s="75" t="s">
        <v>387</v>
      </c>
      <c r="K9" s="130" t="str">
        <f>CONCATENATE("SITE-BAT-NIV-ZONE-METIER-",B9,"-",C9," - ",J9)</f>
        <v>SITE-BAT-NIV-ZONE-METIER-SURI-XXX - Etat Surpresseur Incendie</v>
      </c>
      <c r="L9" s="10"/>
      <c r="M9" s="10"/>
      <c r="N9" s="20" t="s">
        <v>85</v>
      </c>
      <c r="O9" s="64"/>
      <c r="P9" s="64"/>
      <c r="Q9" s="175"/>
    </row>
    <row r="10" spans="1:17" x14ac:dyDescent="0.25">
      <c r="J10" s="11"/>
      <c r="K10" s="11"/>
      <c r="M10"/>
      <c r="N10"/>
      <c r="Q10" s="176"/>
    </row>
    <row r="11" spans="1:17" x14ac:dyDescent="0.25">
      <c r="J11" s="11"/>
      <c r="K11" s="11"/>
      <c r="M11"/>
      <c r="N11"/>
      <c r="Q11" s="176"/>
    </row>
    <row r="12" spans="1:17" x14ac:dyDescent="0.25">
      <c r="A12" s="181"/>
      <c r="J12" s="11"/>
      <c r="K12" s="11"/>
      <c r="M12"/>
      <c r="N12"/>
      <c r="Q12" s="176"/>
    </row>
    <row r="13" spans="1:17" x14ac:dyDescent="0.25">
      <c r="A13" s="193"/>
      <c r="H13" s="11"/>
      <c r="I13" s="11"/>
      <c r="J13" s="11"/>
      <c r="L13"/>
      <c r="M13"/>
      <c r="N13"/>
      <c r="Q13" s="176"/>
    </row>
    <row r="14" spans="1:17" x14ac:dyDescent="0.25">
      <c r="A14" s="193"/>
      <c r="G14" s="11"/>
      <c r="H14" s="11"/>
      <c r="I14" s="11"/>
      <c r="J14" s="11"/>
      <c r="L14"/>
      <c r="M14"/>
      <c r="N14"/>
      <c r="Q14" s="176"/>
    </row>
    <row r="15" spans="1:17" x14ac:dyDescent="0.25">
      <c r="A15" s="193"/>
      <c r="G15" s="11"/>
      <c r="H15" s="11"/>
      <c r="I15" s="11"/>
      <c r="J15" s="11"/>
      <c r="L15"/>
      <c r="M15"/>
      <c r="N15"/>
      <c r="Q15" s="176"/>
    </row>
    <row r="16" spans="1:17" x14ac:dyDescent="0.25">
      <c r="A16" s="193"/>
      <c r="G16" s="11"/>
      <c r="H16" s="11"/>
      <c r="I16" s="11"/>
      <c r="J16" s="11"/>
      <c r="L16"/>
      <c r="M16"/>
      <c r="N16"/>
      <c r="Q16" s="176"/>
    </row>
    <row r="17" spans="1:17" x14ac:dyDescent="0.25">
      <c r="A17" s="193"/>
      <c r="G17" s="11"/>
      <c r="H17" s="11"/>
      <c r="I17" s="11"/>
      <c r="J17" s="11"/>
      <c r="L17"/>
      <c r="M17"/>
      <c r="N17"/>
      <c r="Q17" s="176"/>
    </row>
    <row r="18" spans="1:17" x14ac:dyDescent="0.25">
      <c r="A18" s="193"/>
      <c r="K18" s="11"/>
      <c r="Q18" s="176"/>
    </row>
    <row r="19" spans="1:17" x14ac:dyDescent="0.25">
      <c r="A19" s="193"/>
      <c r="K19" s="11"/>
      <c r="Q19" s="176"/>
    </row>
    <row r="20" spans="1:17" x14ac:dyDescent="0.25">
      <c r="A20" s="193"/>
      <c r="K20" s="11"/>
      <c r="Q20" s="176"/>
    </row>
    <row r="21" spans="1:17" x14ac:dyDescent="0.25">
      <c r="A21" s="181"/>
      <c r="K21" s="11"/>
      <c r="Q21" s="176"/>
    </row>
    <row r="22" spans="1:17" x14ac:dyDescent="0.25">
      <c r="A22" s="193"/>
      <c r="K22" s="11"/>
      <c r="Q22" s="176"/>
    </row>
    <row r="23" spans="1:17" x14ac:dyDescent="0.25">
      <c r="A23" s="193"/>
      <c r="K23" s="11"/>
      <c r="Q23" s="176"/>
    </row>
    <row r="24" spans="1:17" x14ac:dyDescent="0.25">
      <c r="A24" s="193"/>
      <c r="K24" s="11"/>
      <c r="Q24" s="176"/>
    </row>
    <row r="25" spans="1:17" x14ac:dyDescent="0.25">
      <c r="A25" s="193"/>
      <c r="K25" s="11"/>
      <c r="Q25" s="176"/>
    </row>
    <row r="26" spans="1:17" x14ac:dyDescent="0.25">
      <c r="A26" s="193"/>
      <c r="K26" s="11"/>
      <c r="Q26" s="178"/>
    </row>
    <row r="27" spans="1:17" x14ac:dyDescent="0.25">
      <c r="A27" s="193"/>
      <c r="K27" s="11"/>
    </row>
    <row r="28" spans="1:17" x14ac:dyDescent="0.25">
      <c r="A28" s="181"/>
      <c r="K28" s="11"/>
    </row>
    <row r="29" spans="1:17" x14ac:dyDescent="0.25">
      <c r="A29" s="193"/>
      <c r="K29" s="11"/>
    </row>
    <row r="30" spans="1:17" x14ac:dyDescent="0.25">
      <c r="A30" s="193"/>
      <c r="K30" s="11"/>
    </row>
    <row r="31" spans="1:17" x14ac:dyDescent="0.25">
      <c r="A31" s="193"/>
      <c r="K31" s="11"/>
    </row>
    <row r="32" spans="1:17" x14ac:dyDescent="0.25">
      <c r="A32" s="193"/>
      <c r="K32" s="11"/>
    </row>
    <row r="33" spans="1:11" x14ac:dyDescent="0.25">
      <c r="A33" s="193"/>
      <c r="K33" s="11"/>
    </row>
    <row r="34" spans="1:11" x14ac:dyDescent="0.25">
      <c r="A34" s="193"/>
      <c r="K34" s="11"/>
    </row>
    <row r="35" spans="1:11" x14ac:dyDescent="0.25">
      <c r="A35" s="193"/>
      <c r="K35" s="11"/>
    </row>
    <row r="36" spans="1:11" x14ac:dyDescent="0.25">
      <c r="A36" s="193"/>
      <c r="K36" s="11"/>
    </row>
    <row r="37" spans="1:11" x14ac:dyDescent="0.25">
      <c r="A37" s="181"/>
      <c r="K37" s="11"/>
    </row>
    <row r="38" spans="1:11" x14ac:dyDescent="0.25">
      <c r="A38" s="193"/>
      <c r="K38" s="11"/>
    </row>
    <row r="39" spans="1:11" x14ac:dyDescent="0.25">
      <c r="A39" s="193"/>
      <c r="K39" s="11"/>
    </row>
    <row r="40" spans="1:11" x14ac:dyDescent="0.25">
      <c r="A40" s="193"/>
      <c r="K40" s="11"/>
    </row>
    <row r="41" spans="1:11" x14ac:dyDescent="0.25">
      <c r="A41" s="193"/>
    </row>
    <row r="42" spans="1:11" x14ac:dyDescent="0.25">
      <c r="A42" s="181"/>
    </row>
    <row r="43" spans="1:11" x14ac:dyDescent="0.25">
      <c r="A43" s="193"/>
      <c r="K43" s="11"/>
    </row>
    <row r="44" spans="1:11" x14ac:dyDescent="0.25">
      <c r="A44" s="193"/>
      <c r="K44" s="11"/>
    </row>
    <row r="45" spans="1:11" x14ac:dyDescent="0.25">
      <c r="A45" s="193"/>
      <c r="K45" s="37"/>
    </row>
    <row r="46" spans="1:11" x14ac:dyDescent="0.25">
      <c r="A46" s="193"/>
      <c r="K46" s="37"/>
    </row>
    <row r="47" spans="1:11" x14ac:dyDescent="0.25">
      <c r="A47" s="181"/>
      <c r="K47" s="37"/>
    </row>
    <row r="48" spans="1:11" x14ac:dyDescent="0.25">
      <c r="A48" s="193"/>
    </row>
    <row r="49" spans="1:1" x14ac:dyDescent="0.25">
      <c r="A49" s="193"/>
    </row>
    <row r="50" spans="1:1" x14ac:dyDescent="0.25">
      <c r="A50" s="193"/>
    </row>
    <row r="51" spans="1:1" x14ac:dyDescent="0.25">
      <c r="A51" s="193"/>
    </row>
    <row r="52" spans="1:1" x14ac:dyDescent="0.25">
      <c r="A52" s="194"/>
    </row>
    <row r="53" spans="1:1" x14ac:dyDescent="0.25">
      <c r="A53" s="194"/>
    </row>
  </sheetData>
  <mergeCells count="17">
    <mergeCell ref="K3:K5"/>
    <mergeCell ref="L3:L5"/>
    <mergeCell ref="Q3:Q4"/>
    <mergeCell ref="N3:N5"/>
    <mergeCell ref="O3:O5"/>
    <mergeCell ref="P3:P5"/>
    <mergeCell ref="M3:M5"/>
    <mergeCell ref="A3:A5"/>
    <mergeCell ref="B3:B5"/>
    <mergeCell ref="D3:H3"/>
    <mergeCell ref="I3:I5"/>
    <mergeCell ref="J3:J5"/>
    <mergeCell ref="C4:C5"/>
    <mergeCell ref="D4:D5"/>
    <mergeCell ref="E4:E5"/>
    <mergeCell ref="F4:G4"/>
    <mergeCell ref="H4:H5"/>
  </mergeCells>
  <conditionalFormatting sqref="I1:I2">
    <cfRule type="duplicateValues" dxfId="51" priority="8"/>
  </conditionalFormatting>
  <conditionalFormatting sqref="I3:I5">
    <cfRule type="duplicateValues" dxfId="50" priority="2"/>
  </conditionalFormatting>
  <conditionalFormatting sqref="I25:I1048576 I1:I2">
    <cfRule type="duplicateValues" dxfId="49" priority="6"/>
  </conditionalFormatting>
  <conditionalFormatting sqref="J25:J1048576">
    <cfRule type="duplicateValues" dxfId="48" priority="7"/>
  </conditionalFormatting>
  <conditionalFormatting sqref="K52:K1048576">
    <cfRule type="duplicateValues" dxfId="47" priority="3"/>
  </conditionalFormatting>
  <conditionalFormatting sqref="I6">
    <cfRule type="duplicateValues" dxfId="46" priority="1"/>
  </conditionalFormatting>
  <pageMargins left="0.7" right="0.7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2"/>
  <dimension ref="A1:Q52"/>
  <sheetViews>
    <sheetView zoomScale="70" zoomScaleNormal="70" workbookViewId="0">
      <selection sqref="A1:A1048576"/>
    </sheetView>
  </sheetViews>
  <sheetFormatPr baseColWidth="10" defaultRowHeight="15" x14ac:dyDescent="0.25"/>
  <cols>
    <col min="1" max="1" width="5" style="3" customWidth="1"/>
    <col min="2" max="3" width="15" customWidth="1"/>
    <col min="5" max="5" width="14.7109375" customWidth="1"/>
    <col min="9" max="9" width="64.28515625" customWidth="1"/>
    <col min="10" max="10" width="61.5703125" customWidth="1"/>
    <col min="11" max="11" width="104" customWidth="1"/>
    <col min="12" max="12" width="13.140625" style="11" customWidth="1"/>
    <col min="13" max="13" width="11.42578125" style="11"/>
    <col min="14" max="14" width="22.28515625" style="11" customWidth="1"/>
    <col min="15" max="15" width="13.140625" customWidth="1"/>
    <col min="17" max="17" width="20.85546875" customWidth="1"/>
  </cols>
  <sheetData>
    <row r="1" spans="1:17" s="3" customFormat="1" ht="26.25" x14ac:dyDescent="0.4">
      <c r="B1" s="5" t="s">
        <v>355</v>
      </c>
      <c r="D1" s="5"/>
      <c r="H1" s="5" t="s">
        <v>193</v>
      </c>
      <c r="L1" s="4"/>
      <c r="M1" s="4"/>
      <c r="N1" s="4"/>
      <c r="Q1"/>
    </row>
    <row r="2" spans="1:17" s="3" customFormat="1" x14ac:dyDescent="0.25">
      <c r="L2" s="4"/>
      <c r="M2" s="4"/>
      <c r="N2" s="4"/>
      <c r="Q2"/>
    </row>
    <row r="3" spans="1:17" s="3" customFormat="1" ht="28.5" customHeight="1" x14ac:dyDescent="0.2">
      <c r="A3" s="211" t="s">
        <v>565</v>
      </c>
      <c r="B3" s="216" t="s">
        <v>17</v>
      </c>
      <c r="C3" s="12" t="s">
        <v>12</v>
      </c>
      <c r="D3" s="219" t="s">
        <v>13</v>
      </c>
      <c r="E3" s="220"/>
      <c r="F3" s="220"/>
      <c r="G3" s="220"/>
      <c r="H3" s="221"/>
      <c r="I3" s="222" t="s">
        <v>482</v>
      </c>
      <c r="J3" s="224" t="s">
        <v>10</v>
      </c>
      <c r="K3" s="222" t="s">
        <v>483</v>
      </c>
      <c r="L3" s="210" t="s">
        <v>14</v>
      </c>
      <c r="M3" s="210" t="s">
        <v>19</v>
      </c>
      <c r="N3" s="210" t="s">
        <v>20</v>
      </c>
      <c r="O3" s="210" t="s">
        <v>21</v>
      </c>
      <c r="P3" s="210" t="s">
        <v>22</v>
      </c>
      <c r="Q3" s="214" t="s">
        <v>550</v>
      </c>
    </row>
    <row r="4" spans="1:17" s="3" customFormat="1" ht="15" customHeight="1" x14ac:dyDescent="0.2">
      <c r="A4" s="212"/>
      <c r="B4" s="217"/>
      <c r="C4" s="228" t="s">
        <v>27</v>
      </c>
      <c r="D4" s="230" t="s">
        <v>8</v>
      </c>
      <c r="E4" s="230" t="s">
        <v>9</v>
      </c>
      <c r="F4" s="232" t="s">
        <v>15</v>
      </c>
      <c r="G4" s="233"/>
      <c r="H4" s="208" t="s">
        <v>16</v>
      </c>
      <c r="I4" s="222"/>
      <c r="J4" s="224"/>
      <c r="K4" s="226"/>
      <c r="L4" s="210"/>
      <c r="M4" s="210"/>
      <c r="N4" s="210"/>
      <c r="O4" s="210"/>
      <c r="P4" s="210"/>
      <c r="Q4" s="215"/>
    </row>
    <row r="5" spans="1:17" ht="15" customHeight="1" x14ac:dyDescent="0.25">
      <c r="A5" s="213"/>
      <c r="B5" s="218"/>
      <c r="C5" s="228"/>
      <c r="D5" s="235"/>
      <c r="E5" s="235"/>
      <c r="F5" s="9" t="s">
        <v>10</v>
      </c>
      <c r="G5" s="9" t="s">
        <v>11</v>
      </c>
      <c r="H5" s="234"/>
      <c r="I5" s="223"/>
      <c r="J5" s="225"/>
      <c r="K5" s="227"/>
      <c r="L5" s="236"/>
      <c r="M5" s="236"/>
      <c r="N5" s="236"/>
      <c r="O5" s="236"/>
      <c r="P5" s="236"/>
      <c r="Q5" s="177" t="s">
        <v>552</v>
      </c>
    </row>
    <row r="6" spans="1:17" x14ac:dyDescent="0.25">
      <c r="A6" s="3" t="s">
        <v>566</v>
      </c>
      <c r="B6" s="83" t="s">
        <v>193</v>
      </c>
      <c r="C6" s="1" t="s">
        <v>28</v>
      </c>
      <c r="D6" s="74" t="s">
        <v>193</v>
      </c>
      <c r="E6" s="1" t="s">
        <v>28</v>
      </c>
      <c r="F6" s="74" t="s">
        <v>90</v>
      </c>
      <c r="G6" s="74" t="s">
        <v>183</v>
      </c>
      <c r="H6" s="74" t="s">
        <v>82</v>
      </c>
      <c r="I6" s="127" t="str">
        <f>CONCATENATE("SITE-BAT-NIV-ZONE-METIER-",B6,"-",C6,"-",D6,"-",E6,"-",F6,IF(G6="","","."),G6,"-",H6)</f>
        <v>SITE-BAT-NIV-ZONE-METIER-TCY-XXX-TCY-XXX-SORT.GEO-TM</v>
      </c>
      <c r="J6" s="24" t="s">
        <v>194</v>
      </c>
      <c r="K6" s="130" t="str">
        <f>CONCATENATE("SITE-BAT-NIV-ZONE-METIER-",B6,"-",C6," - ",J6)</f>
        <v>SITE-BAT-NIV-ZONE-METIER-TCY-XXX - Sonde de conductivité de l'eau en sortie du puits</v>
      </c>
      <c r="L6" s="64"/>
      <c r="M6" s="64"/>
      <c r="N6" s="64"/>
      <c r="O6" s="10">
        <v>0.1</v>
      </c>
      <c r="P6" s="77" t="s">
        <v>388</v>
      </c>
      <c r="Q6" s="175"/>
    </row>
    <row r="7" spans="1:17" x14ac:dyDescent="0.25">
      <c r="A7" s="3" t="s">
        <v>566</v>
      </c>
      <c r="B7" s="83" t="s">
        <v>193</v>
      </c>
      <c r="C7" s="1" t="s">
        <v>28</v>
      </c>
      <c r="D7" s="74" t="s">
        <v>193</v>
      </c>
      <c r="E7" s="1" t="s">
        <v>28</v>
      </c>
      <c r="F7" s="74" t="s">
        <v>198</v>
      </c>
      <c r="G7" s="74" t="s">
        <v>183</v>
      </c>
      <c r="H7" s="74" t="s">
        <v>82</v>
      </c>
      <c r="I7" s="127" t="str">
        <f>CONCATENATE("SITE-BAT-NIV-ZONE-METIER-",B7,"-",C7,"-",D7,"-",E7,"-",F7,IF(G7="","","."),G7,"-",H7)</f>
        <v>SITE-BAT-NIV-ZONE-METIER-TCY-XXX-TCY-XXX-REJ.GEO-TM</v>
      </c>
      <c r="J7" s="24" t="s">
        <v>200</v>
      </c>
      <c r="K7" s="130" t="str">
        <f>CONCATENATE("SITE-BAT-NIV-ZONE-METIER-",B7,"-",C7," - ",J7)</f>
        <v>SITE-BAT-NIV-ZONE-METIER-TCY-XXX - Sonde de conductivité de l'eau eau rejet vers Loire</v>
      </c>
      <c r="L7" s="64"/>
      <c r="M7" s="64"/>
      <c r="N7" s="64"/>
      <c r="O7" s="10">
        <v>0.1</v>
      </c>
      <c r="P7" s="10" t="s">
        <v>388</v>
      </c>
      <c r="Q7" s="175"/>
    </row>
    <row r="8" spans="1:17" x14ac:dyDescent="0.25">
      <c r="G8" s="11"/>
      <c r="H8" s="11"/>
      <c r="I8" s="11"/>
      <c r="J8" s="11"/>
      <c r="L8"/>
      <c r="M8"/>
      <c r="N8"/>
      <c r="Q8" s="176"/>
    </row>
    <row r="9" spans="1:17" x14ac:dyDescent="0.25">
      <c r="G9" s="11"/>
      <c r="H9" s="11"/>
      <c r="I9" s="11"/>
      <c r="J9" s="11"/>
      <c r="L9"/>
      <c r="M9"/>
      <c r="N9"/>
      <c r="Q9" s="176"/>
    </row>
    <row r="10" spans="1:17" x14ac:dyDescent="0.25">
      <c r="G10" s="11"/>
      <c r="H10" s="11"/>
      <c r="I10" s="11"/>
      <c r="J10" s="11"/>
      <c r="L10"/>
      <c r="M10"/>
      <c r="N10"/>
      <c r="Q10" s="176"/>
    </row>
    <row r="11" spans="1:17" x14ac:dyDescent="0.25">
      <c r="A11" s="181"/>
      <c r="H11" s="11"/>
      <c r="I11" s="11"/>
      <c r="J11" s="11"/>
      <c r="L11"/>
      <c r="M11"/>
      <c r="N11"/>
      <c r="Q11" s="176"/>
    </row>
    <row r="12" spans="1:17" x14ac:dyDescent="0.25">
      <c r="A12" s="193"/>
      <c r="Q12" s="176"/>
    </row>
    <row r="13" spans="1:17" x14ac:dyDescent="0.25">
      <c r="A13" s="193"/>
      <c r="Q13" s="176"/>
    </row>
    <row r="14" spans="1:17" x14ac:dyDescent="0.25">
      <c r="A14" s="193"/>
      <c r="Q14" s="176"/>
    </row>
    <row r="15" spans="1:17" x14ac:dyDescent="0.25">
      <c r="A15" s="193"/>
      <c r="Q15" s="176"/>
    </row>
    <row r="16" spans="1:17" x14ac:dyDescent="0.25">
      <c r="A16" s="193"/>
      <c r="K16" s="11"/>
      <c r="Q16" s="176"/>
    </row>
    <row r="17" spans="1:17" x14ac:dyDescent="0.25">
      <c r="A17" s="193"/>
      <c r="K17" s="11"/>
      <c r="Q17" s="176"/>
    </row>
    <row r="18" spans="1:17" x14ac:dyDescent="0.25">
      <c r="A18" s="193"/>
      <c r="K18" s="11"/>
      <c r="Q18" s="176"/>
    </row>
    <row r="19" spans="1:17" x14ac:dyDescent="0.25">
      <c r="A19" s="193"/>
      <c r="K19" s="11"/>
      <c r="Q19" s="176"/>
    </row>
    <row r="20" spans="1:17" x14ac:dyDescent="0.25">
      <c r="A20" s="181"/>
      <c r="K20" s="11"/>
      <c r="Q20" s="176"/>
    </row>
    <row r="21" spans="1:17" x14ac:dyDescent="0.25">
      <c r="A21" s="193"/>
      <c r="K21" s="11"/>
      <c r="Q21" s="176"/>
    </row>
    <row r="22" spans="1:17" x14ac:dyDescent="0.25">
      <c r="A22" s="193"/>
      <c r="K22" s="11"/>
      <c r="Q22" s="176"/>
    </row>
    <row r="23" spans="1:17" x14ac:dyDescent="0.25">
      <c r="A23" s="193"/>
      <c r="K23" s="11"/>
      <c r="Q23" s="176"/>
    </row>
    <row r="24" spans="1:17" x14ac:dyDescent="0.25">
      <c r="A24" s="193"/>
      <c r="K24" s="11"/>
      <c r="Q24" s="176"/>
    </row>
    <row r="25" spans="1:17" x14ac:dyDescent="0.25">
      <c r="A25" s="193"/>
      <c r="K25" s="11"/>
      <c r="Q25" s="178"/>
    </row>
    <row r="26" spans="1:17" x14ac:dyDescent="0.25">
      <c r="A26" s="193"/>
      <c r="K26" s="11"/>
    </row>
    <row r="27" spans="1:17" x14ac:dyDescent="0.25">
      <c r="A27" s="181"/>
      <c r="K27" s="11"/>
    </row>
    <row r="28" spans="1:17" x14ac:dyDescent="0.25">
      <c r="A28" s="193"/>
      <c r="K28" s="11"/>
    </row>
    <row r="29" spans="1:17" x14ac:dyDescent="0.25">
      <c r="A29" s="193"/>
      <c r="K29" s="11"/>
    </row>
    <row r="30" spans="1:17" x14ac:dyDescent="0.25">
      <c r="A30" s="193"/>
      <c r="K30" s="11"/>
    </row>
    <row r="31" spans="1:17" x14ac:dyDescent="0.25">
      <c r="A31" s="193"/>
      <c r="K31" s="11"/>
    </row>
    <row r="32" spans="1:17" x14ac:dyDescent="0.25">
      <c r="A32" s="193"/>
      <c r="K32" s="11"/>
    </row>
    <row r="33" spans="1:11" x14ac:dyDescent="0.25">
      <c r="A33" s="193"/>
      <c r="K33" s="11"/>
    </row>
    <row r="34" spans="1:11" x14ac:dyDescent="0.25">
      <c r="A34" s="193"/>
      <c r="K34" s="11"/>
    </row>
    <row r="35" spans="1:11" x14ac:dyDescent="0.25">
      <c r="A35" s="193"/>
      <c r="K35" s="11"/>
    </row>
    <row r="36" spans="1:11" x14ac:dyDescent="0.25">
      <c r="A36" s="181"/>
      <c r="K36" s="11"/>
    </row>
    <row r="37" spans="1:11" x14ac:dyDescent="0.25">
      <c r="A37" s="193"/>
      <c r="K37" s="11"/>
    </row>
    <row r="38" spans="1:11" x14ac:dyDescent="0.25">
      <c r="A38" s="193"/>
      <c r="K38" s="11"/>
    </row>
    <row r="39" spans="1:11" x14ac:dyDescent="0.25">
      <c r="A39" s="193"/>
    </row>
    <row r="40" spans="1:11" x14ac:dyDescent="0.25">
      <c r="A40" s="193"/>
    </row>
    <row r="41" spans="1:11" x14ac:dyDescent="0.25">
      <c r="A41" s="181"/>
      <c r="K41" s="11"/>
    </row>
    <row r="42" spans="1:11" x14ac:dyDescent="0.25">
      <c r="A42" s="193"/>
      <c r="K42" s="11"/>
    </row>
    <row r="43" spans="1:11" x14ac:dyDescent="0.25">
      <c r="A43" s="193"/>
      <c r="K43" s="37"/>
    </row>
    <row r="44" spans="1:11" x14ac:dyDescent="0.25">
      <c r="A44" s="193"/>
      <c r="K44" s="37"/>
    </row>
    <row r="45" spans="1:11" x14ac:dyDescent="0.25">
      <c r="A45" s="193"/>
      <c r="K45" s="37"/>
    </row>
    <row r="46" spans="1:11" x14ac:dyDescent="0.25">
      <c r="A46" s="181"/>
    </row>
    <row r="47" spans="1:11" x14ac:dyDescent="0.25">
      <c r="A47" s="193"/>
    </row>
    <row r="48" spans="1:11" x14ac:dyDescent="0.25">
      <c r="A48" s="193"/>
    </row>
    <row r="49" spans="1:1" x14ac:dyDescent="0.25">
      <c r="A49" s="193"/>
    </row>
    <row r="50" spans="1:1" x14ac:dyDescent="0.25">
      <c r="A50" s="193"/>
    </row>
    <row r="51" spans="1:1" x14ac:dyDescent="0.25">
      <c r="A51" s="194"/>
    </row>
    <row r="52" spans="1:1" x14ac:dyDescent="0.25">
      <c r="A52" s="194"/>
    </row>
  </sheetData>
  <mergeCells count="17">
    <mergeCell ref="K3:K5"/>
    <mergeCell ref="L3:L5"/>
    <mergeCell ref="Q3:Q4"/>
    <mergeCell ref="N3:N5"/>
    <mergeCell ref="O3:O5"/>
    <mergeCell ref="P3:P5"/>
    <mergeCell ref="M3:M5"/>
    <mergeCell ref="A3:A5"/>
    <mergeCell ref="B3:B5"/>
    <mergeCell ref="D3:H3"/>
    <mergeCell ref="I3:I5"/>
    <mergeCell ref="J3:J5"/>
    <mergeCell ref="C4:C5"/>
    <mergeCell ref="D4:D5"/>
    <mergeCell ref="E4:E5"/>
    <mergeCell ref="F4:G4"/>
    <mergeCell ref="H4:H5"/>
  </mergeCells>
  <conditionalFormatting sqref="I1:I2">
    <cfRule type="duplicateValues" dxfId="45" priority="9"/>
  </conditionalFormatting>
  <conditionalFormatting sqref="I3:I5">
    <cfRule type="duplicateValues" dxfId="44" priority="1"/>
  </conditionalFormatting>
  <conditionalFormatting sqref="I20:I1048576 I1:I2">
    <cfRule type="duplicateValues" dxfId="43" priority="7"/>
  </conditionalFormatting>
  <conditionalFormatting sqref="J20:J1048576">
    <cfRule type="duplicateValues" dxfId="42" priority="8"/>
  </conditionalFormatting>
  <conditionalFormatting sqref="K50:K1048576">
    <cfRule type="duplicateValues" dxfId="41" priority="2"/>
  </conditionalFormatting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R53"/>
  <sheetViews>
    <sheetView zoomScale="70" zoomScaleNormal="70" workbookViewId="0">
      <selection activeCell="J50" sqref="J50"/>
    </sheetView>
  </sheetViews>
  <sheetFormatPr baseColWidth="10" defaultRowHeight="15" x14ac:dyDescent="0.25"/>
  <cols>
    <col min="1" max="1" width="5" style="3" customWidth="1"/>
    <col min="2" max="3" width="15" customWidth="1"/>
    <col min="5" max="5" width="14.7109375" customWidth="1"/>
    <col min="9" max="9" width="64.28515625" customWidth="1"/>
    <col min="10" max="10" width="61.5703125" customWidth="1"/>
    <col min="11" max="11" width="104" customWidth="1"/>
    <col min="12" max="12" width="12" customWidth="1"/>
    <col min="13" max="13" width="13.140625" style="11" customWidth="1"/>
    <col min="14" max="14" width="11.42578125" style="11"/>
    <col min="15" max="15" width="22.28515625" style="11" customWidth="1"/>
    <col min="16" max="16" width="13.140625" customWidth="1"/>
    <col min="18" max="18" width="20.85546875" customWidth="1"/>
  </cols>
  <sheetData>
    <row r="1" spans="1:18" s="3" customFormat="1" ht="26.25" x14ac:dyDescent="0.4">
      <c r="B1" s="5" t="s">
        <v>354</v>
      </c>
      <c r="D1" s="5"/>
      <c r="H1" s="5" t="s">
        <v>51</v>
      </c>
      <c r="M1" s="4"/>
      <c r="N1" s="4"/>
      <c r="O1" s="4"/>
      <c r="R1"/>
    </row>
    <row r="2" spans="1:18" s="3" customFormat="1" x14ac:dyDescent="0.25">
      <c r="B2" s="3" t="s">
        <v>98</v>
      </c>
      <c r="M2" s="4"/>
      <c r="N2" s="4"/>
      <c r="O2" s="4"/>
      <c r="R2"/>
    </row>
    <row r="3" spans="1:18" s="3" customFormat="1" ht="28.5" customHeight="1" x14ac:dyDescent="0.2">
      <c r="A3" s="211" t="s">
        <v>565</v>
      </c>
      <c r="B3" s="216" t="s">
        <v>17</v>
      </c>
      <c r="C3" s="12" t="s">
        <v>12</v>
      </c>
      <c r="D3" s="219" t="s">
        <v>13</v>
      </c>
      <c r="E3" s="220"/>
      <c r="F3" s="220"/>
      <c r="G3" s="220"/>
      <c r="H3" s="221"/>
      <c r="I3" s="222" t="s">
        <v>482</v>
      </c>
      <c r="J3" s="224" t="s">
        <v>10</v>
      </c>
      <c r="K3" s="222" t="s">
        <v>483</v>
      </c>
      <c r="L3" s="240" t="s">
        <v>229</v>
      </c>
      <c r="M3" s="210" t="s">
        <v>14</v>
      </c>
      <c r="N3" s="210" t="s">
        <v>19</v>
      </c>
      <c r="O3" s="210" t="s">
        <v>20</v>
      </c>
      <c r="P3" s="210" t="s">
        <v>21</v>
      </c>
      <c r="Q3" s="210" t="s">
        <v>22</v>
      </c>
      <c r="R3" s="214" t="s">
        <v>550</v>
      </c>
    </row>
    <row r="4" spans="1:18" s="3" customFormat="1" ht="15" customHeight="1" x14ac:dyDescent="0.2">
      <c r="A4" s="212"/>
      <c r="B4" s="217"/>
      <c r="C4" s="228" t="s">
        <v>27</v>
      </c>
      <c r="D4" s="230" t="s">
        <v>8</v>
      </c>
      <c r="E4" s="230" t="s">
        <v>9</v>
      </c>
      <c r="F4" s="232" t="s">
        <v>15</v>
      </c>
      <c r="G4" s="233"/>
      <c r="H4" s="208" t="s">
        <v>16</v>
      </c>
      <c r="I4" s="222"/>
      <c r="J4" s="224"/>
      <c r="K4" s="226"/>
      <c r="L4" s="241"/>
      <c r="M4" s="210"/>
      <c r="N4" s="210"/>
      <c r="O4" s="210"/>
      <c r="P4" s="210"/>
      <c r="Q4" s="210"/>
      <c r="R4" s="215"/>
    </row>
    <row r="5" spans="1:18" ht="15" customHeight="1" x14ac:dyDescent="0.25">
      <c r="A5" s="213"/>
      <c r="B5" s="218"/>
      <c r="C5" s="229"/>
      <c r="D5" s="231"/>
      <c r="E5" s="231"/>
      <c r="F5" s="9" t="s">
        <v>10</v>
      </c>
      <c r="G5" s="9" t="s">
        <v>11</v>
      </c>
      <c r="H5" s="209"/>
      <c r="I5" s="223"/>
      <c r="J5" s="225"/>
      <c r="K5" s="227"/>
      <c r="L5" s="242"/>
      <c r="M5" s="210"/>
      <c r="N5" s="210"/>
      <c r="O5" s="210"/>
      <c r="P5" s="210"/>
      <c r="Q5" s="210"/>
      <c r="R5" s="177" t="s">
        <v>552</v>
      </c>
    </row>
    <row r="6" spans="1:18" s="3" customFormat="1" ht="15" customHeight="1" x14ac:dyDescent="0.2">
      <c r="A6" s="159" t="s">
        <v>582</v>
      </c>
      <c r="B6" s="189" t="str">
        <f>B7</f>
        <v>TFP</v>
      </c>
      <c r="C6" s="190" t="str">
        <f>C7</f>
        <v>XXX</v>
      </c>
      <c r="D6" s="189"/>
      <c r="E6" s="189"/>
      <c r="F6" s="189"/>
      <c r="G6" s="189"/>
      <c r="H6" s="189" t="s">
        <v>583</v>
      </c>
      <c r="I6" s="191" t="str">
        <f>CONCATENATE("SITE-BAT-NIV-ZONE-METIER-",B6,"-",C6,"-",H6)</f>
        <v>SITE-BAT-NIV-ZONE-METIER-TFP-XXX-Synthese</v>
      </c>
      <c r="J6" s="192" t="s">
        <v>584</v>
      </c>
      <c r="K6" s="191" t="str">
        <f>CONCATENATE("SITE-BAT-NIV-ZONE-METIER-",B6," - ",C6," - ",J6)</f>
        <v>SITE-BAT-NIV-ZONE-METIER-TFP - XXX - Objet Synthèse GTB</v>
      </c>
      <c r="L6" s="189"/>
      <c r="M6" s="189"/>
      <c r="N6" s="189"/>
      <c r="O6" s="189"/>
      <c r="P6" s="189"/>
      <c r="Q6" s="189" t="s">
        <v>585</v>
      </c>
      <c r="R6" s="189" t="s">
        <v>551</v>
      </c>
    </row>
    <row r="7" spans="1:18" s="3" customFormat="1" x14ac:dyDescent="0.25">
      <c r="A7" s="3" t="s">
        <v>566</v>
      </c>
      <c r="B7" s="6" t="s">
        <v>51</v>
      </c>
      <c r="C7" s="1" t="s">
        <v>28</v>
      </c>
      <c r="D7" s="14" t="s">
        <v>51</v>
      </c>
      <c r="E7" s="1" t="s">
        <v>28</v>
      </c>
      <c r="F7" s="7" t="s">
        <v>90</v>
      </c>
      <c r="G7" s="7"/>
      <c r="H7" s="2" t="s">
        <v>82</v>
      </c>
      <c r="I7" s="127" t="str">
        <f t="shared" ref="I7:I32" si="0">CONCATENATE("SITE-BAT-NIV-ZONE-METIER-",B7,"-",C7,"-",D7,"-",E7,"-",F7,IF(G7="","","."),G7,"-",H7)</f>
        <v>SITE-BAT-NIV-ZONE-METIER-TFP-XXX-TFP-XXX-SORT-TM</v>
      </c>
      <c r="J7" s="13" t="s">
        <v>29</v>
      </c>
      <c r="K7" s="130" t="str">
        <f t="shared" ref="K7:K32" si="1">CONCATENATE("SITE-BAT-NIV-ZONE-METIER-",B7,"-",C7," - ",J7)</f>
        <v>SITE-BAT-NIV-ZONE-METIER-TFP-XXX - Consigne de température d’eau glacée et eau chaude en sortie de TFP</v>
      </c>
      <c r="L7" s="13">
        <v>10</v>
      </c>
      <c r="M7" s="21"/>
      <c r="N7" s="20"/>
      <c r="O7" s="20"/>
      <c r="P7" s="20">
        <v>0.4</v>
      </c>
      <c r="Q7" s="20" t="s">
        <v>84</v>
      </c>
      <c r="R7" s="175"/>
    </row>
    <row r="8" spans="1:18" s="3" customFormat="1" x14ac:dyDescent="0.25">
      <c r="A8" s="3" t="s">
        <v>566</v>
      </c>
      <c r="B8" s="6" t="s">
        <v>51</v>
      </c>
      <c r="C8" s="1" t="s">
        <v>28</v>
      </c>
      <c r="D8" s="14" t="s">
        <v>87</v>
      </c>
      <c r="E8" s="27" t="s">
        <v>2</v>
      </c>
      <c r="F8" s="15" t="s">
        <v>91</v>
      </c>
      <c r="G8" s="8"/>
      <c r="H8" s="8" t="s">
        <v>82</v>
      </c>
      <c r="I8" s="127" t="str">
        <f t="shared" si="0"/>
        <v>SITE-BAT-NIV-ZONE-METIER-TFP-XXX-EVAP-001-ENTR-TM</v>
      </c>
      <c r="J8" s="13" t="s">
        <v>30</v>
      </c>
      <c r="K8" s="130" t="str">
        <f t="shared" si="1"/>
        <v>SITE-BAT-NIV-ZONE-METIER-TFP-XXX - Température de l’eau en entrée de l’évaporateur</v>
      </c>
      <c r="L8" s="13">
        <v>14</v>
      </c>
      <c r="M8" s="21"/>
      <c r="N8" s="20"/>
      <c r="O8" s="20"/>
      <c r="P8" s="20">
        <v>0.4</v>
      </c>
      <c r="Q8" s="20" t="s">
        <v>84</v>
      </c>
      <c r="R8" s="175"/>
    </row>
    <row r="9" spans="1:18" s="3" customFormat="1" x14ac:dyDescent="0.25">
      <c r="A9" s="3" t="s">
        <v>566</v>
      </c>
      <c r="B9" s="6" t="s">
        <v>51</v>
      </c>
      <c r="C9" s="1" t="s">
        <v>28</v>
      </c>
      <c r="D9" s="14" t="s">
        <v>87</v>
      </c>
      <c r="E9" s="27" t="s">
        <v>2</v>
      </c>
      <c r="F9" s="15" t="s">
        <v>90</v>
      </c>
      <c r="G9" s="7"/>
      <c r="H9" s="2" t="s">
        <v>82</v>
      </c>
      <c r="I9" s="127" t="str">
        <f t="shared" si="0"/>
        <v>SITE-BAT-NIV-ZONE-METIER-TFP-XXX-EVAP-001-SORT-TM</v>
      </c>
      <c r="J9" s="13" t="s">
        <v>31</v>
      </c>
      <c r="K9" s="130" t="str">
        <f t="shared" si="1"/>
        <v>SITE-BAT-NIV-ZONE-METIER-TFP-XXX - Température de l’eau en sortie de l’évaporateur</v>
      </c>
      <c r="L9" s="13">
        <v>16</v>
      </c>
      <c r="M9" s="21"/>
      <c r="N9" s="20"/>
      <c r="O9" s="20"/>
      <c r="P9" s="20">
        <v>0.4</v>
      </c>
      <c r="Q9" s="20" t="s">
        <v>84</v>
      </c>
      <c r="R9" s="175"/>
    </row>
    <row r="10" spans="1:18" s="3" customFormat="1" x14ac:dyDescent="0.25">
      <c r="A10" s="3" t="s">
        <v>566</v>
      </c>
      <c r="B10" s="6" t="s">
        <v>51</v>
      </c>
      <c r="C10" s="1" t="s">
        <v>28</v>
      </c>
      <c r="D10" s="6" t="s">
        <v>51</v>
      </c>
      <c r="E10" s="1" t="s">
        <v>28</v>
      </c>
      <c r="F10" s="7" t="s">
        <v>80</v>
      </c>
      <c r="G10" s="7" t="s">
        <v>81</v>
      </c>
      <c r="H10" s="2" t="s">
        <v>82</v>
      </c>
      <c r="I10" s="127" t="str">
        <f t="shared" si="0"/>
        <v>SITE-BAT-NIV-ZONE-METIER-TFP-XXX-TFP-XXX-CHARGE.IMAX-TM</v>
      </c>
      <c r="J10" s="13" t="s">
        <v>32</v>
      </c>
      <c r="K10" s="130" t="str">
        <f t="shared" si="1"/>
        <v>SITE-BAT-NIV-ZONE-METIER-TFP-XXX - Intensité électrique en temps réel (% de l’intensité maximale)</v>
      </c>
      <c r="L10" s="13">
        <v>28</v>
      </c>
      <c r="M10" s="19"/>
      <c r="N10" s="20"/>
      <c r="O10" s="20"/>
      <c r="P10" s="93">
        <v>5</v>
      </c>
      <c r="Q10" s="20" t="s">
        <v>26</v>
      </c>
      <c r="R10" s="175"/>
    </row>
    <row r="11" spans="1:18" s="3" customFormat="1" x14ac:dyDescent="0.25">
      <c r="A11" s="3" t="s">
        <v>566</v>
      </c>
      <c r="B11" s="6" t="s">
        <v>51</v>
      </c>
      <c r="C11" s="1" t="s">
        <v>28</v>
      </c>
      <c r="D11" s="14" t="s">
        <v>103</v>
      </c>
      <c r="E11" s="27" t="s">
        <v>2</v>
      </c>
      <c r="F11" s="8" t="s">
        <v>101</v>
      </c>
      <c r="G11" s="8"/>
      <c r="H11" s="2" t="s">
        <v>82</v>
      </c>
      <c r="I11" s="127" t="str">
        <f t="shared" si="0"/>
        <v>SITE-BAT-NIV-ZONE-METIER-TFP-XXX-CIRCT-001-BULLE-TM</v>
      </c>
      <c r="J11" s="13" t="s">
        <v>33</v>
      </c>
      <c r="K11" s="130" t="str">
        <f t="shared" si="1"/>
        <v>SITE-BAT-NIV-ZONE-METIER-TFP-XXX - Température de bulle et pression associée sur le circuit 1</v>
      </c>
      <c r="L11" s="13">
        <v>38</v>
      </c>
      <c r="M11" s="21"/>
      <c r="N11" s="20"/>
      <c r="O11" s="20"/>
      <c r="P11" s="20">
        <v>0.4</v>
      </c>
      <c r="Q11" s="20" t="s">
        <v>84</v>
      </c>
      <c r="R11" s="175"/>
    </row>
    <row r="12" spans="1:18" s="3" customFormat="1" x14ac:dyDescent="0.25">
      <c r="A12" s="3" t="s">
        <v>566</v>
      </c>
      <c r="B12" s="6" t="s">
        <v>51</v>
      </c>
      <c r="C12" s="1" t="s">
        <v>28</v>
      </c>
      <c r="D12" s="14" t="s">
        <v>103</v>
      </c>
      <c r="E12" s="27" t="s">
        <v>2</v>
      </c>
      <c r="F12" s="8" t="s">
        <v>92</v>
      </c>
      <c r="G12" s="8"/>
      <c r="H12" s="2" t="s">
        <v>82</v>
      </c>
      <c r="I12" s="127" t="str">
        <f t="shared" si="0"/>
        <v>SITE-BAT-NIV-ZONE-METIER-TFP-XXX-CIRCT-001-ROSE-TM</v>
      </c>
      <c r="J12" s="13" t="s">
        <v>34</v>
      </c>
      <c r="K12" s="130" t="str">
        <f t="shared" si="1"/>
        <v>SITE-BAT-NIV-ZONE-METIER-TFP-XXX - Température de rosée et pression associée sur le circuit 1</v>
      </c>
      <c r="L12" s="13">
        <v>40</v>
      </c>
      <c r="M12" s="21"/>
      <c r="N12" s="20"/>
      <c r="O12" s="20"/>
      <c r="P12" s="20">
        <v>0.4</v>
      </c>
      <c r="Q12" s="20" t="s">
        <v>84</v>
      </c>
      <c r="R12" s="175"/>
    </row>
    <row r="13" spans="1:18" s="3" customFormat="1" x14ac:dyDescent="0.25">
      <c r="A13" s="3" t="s">
        <v>566</v>
      </c>
      <c r="B13" s="6" t="s">
        <v>51</v>
      </c>
      <c r="C13" s="1" t="s">
        <v>28</v>
      </c>
      <c r="D13" s="6" t="s">
        <v>73</v>
      </c>
      <c r="E13" s="16" t="s">
        <v>75</v>
      </c>
      <c r="F13" s="7" t="s">
        <v>6</v>
      </c>
      <c r="G13" s="7"/>
      <c r="H13" s="2" t="s">
        <v>7</v>
      </c>
      <c r="I13" s="127" t="str">
        <f t="shared" si="0"/>
        <v>SITE-BAT-NIV-ZONE-METIER-TFP-XXX-COMP-01A-TEMPS-TCP</v>
      </c>
      <c r="J13" s="13" t="s">
        <v>35</v>
      </c>
      <c r="K13" s="130" t="str">
        <f t="shared" si="1"/>
        <v>SITE-BAT-NIV-ZONE-METIER-TFP-XXX - Durée de fonctionnement compresseur 1A</v>
      </c>
      <c r="L13" s="13">
        <v>48</v>
      </c>
      <c r="M13" s="21"/>
      <c r="N13" s="20"/>
      <c r="O13" s="20"/>
      <c r="P13" s="20">
        <v>1</v>
      </c>
      <c r="Q13" s="20" t="s">
        <v>25</v>
      </c>
      <c r="R13" s="175"/>
    </row>
    <row r="14" spans="1:18" s="3" customFormat="1" x14ac:dyDescent="0.25">
      <c r="A14" s="3" t="s">
        <v>566</v>
      </c>
      <c r="B14" s="6" t="s">
        <v>51</v>
      </c>
      <c r="C14" s="1" t="s">
        <v>28</v>
      </c>
      <c r="D14" s="14" t="s">
        <v>103</v>
      </c>
      <c r="E14" s="27" t="s">
        <v>3</v>
      </c>
      <c r="F14" s="8" t="s">
        <v>101</v>
      </c>
      <c r="G14" s="8"/>
      <c r="H14" s="2" t="s">
        <v>82</v>
      </c>
      <c r="I14" s="127" t="str">
        <f t="shared" si="0"/>
        <v>SITE-BAT-NIV-ZONE-METIER-TFP-XXX-CIRCT-002-BULLE-TM</v>
      </c>
      <c r="J14" s="13" t="s">
        <v>36</v>
      </c>
      <c r="K14" s="130" t="str">
        <f t="shared" si="1"/>
        <v>SITE-BAT-NIV-ZONE-METIER-TFP-XXX - Température de bulle et pression associée sur le circuit 2</v>
      </c>
      <c r="L14" s="13">
        <v>58</v>
      </c>
      <c r="M14" s="21"/>
      <c r="N14" s="20"/>
      <c r="O14" s="20"/>
      <c r="P14" s="20">
        <v>0.4</v>
      </c>
      <c r="Q14" s="20" t="s">
        <v>84</v>
      </c>
      <c r="R14" s="175"/>
    </row>
    <row r="15" spans="1:18" s="3" customFormat="1" x14ac:dyDescent="0.25">
      <c r="A15" s="3" t="s">
        <v>566</v>
      </c>
      <c r="B15" s="6" t="s">
        <v>51</v>
      </c>
      <c r="C15" s="1" t="s">
        <v>28</v>
      </c>
      <c r="D15" s="14" t="s">
        <v>103</v>
      </c>
      <c r="E15" s="27" t="s">
        <v>3</v>
      </c>
      <c r="F15" s="8" t="s">
        <v>92</v>
      </c>
      <c r="G15" s="8"/>
      <c r="H15" s="2" t="s">
        <v>82</v>
      </c>
      <c r="I15" s="127" t="str">
        <f t="shared" si="0"/>
        <v>SITE-BAT-NIV-ZONE-METIER-TFP-XXX-CIRCT-002-ROSE-TM</v>
      </c>
      <c r="J15" s="13" t="s">
        <v>37</v>
      </c>
      <c r="K15" s="130" t="str">
        <f t="shared" si="1"/>
        <v>SITE-BAT-NIV-ZONE-METIER-TFP-XXX - Température de rosée et pression associée sur le circuit 2</v>
      </c>
      <c r="L15" s="13">
        <v>60</v>
      </c>
      <c r="M15" s="21"/>
      <c r="N15" s="20"/>
      <c r="O15" s="20"/>
      <c r="P15" s="20">
        <v>0.4</v>
      </c>
      <c r="Q15" s="20" t="s">
        <v>84</v>
      </c>
      <c r="R15" s="175"/>
    </row>
    <row r="16" spans="1:18" s="3" customFormat="1" x14ac:dyDescent="0.25">
      <c r="A16" s="3" t="s">
        <v>566</v>
      </c>
      <c r="B16" s="6" t="s">
        <v>51</v>
      </c>
      <c r="C16" s="1" t="s">
        <v>28</v>
      </c>
      <c r="D16" s="6" t="s">
        <v>73</v>
      </c>
      <c r="E16" s="16" t="s">
        <v>74</v>
      </c>
      <c r="F16" s="7" t="s">
        <v>6</v>
      </c>
      <c r="G16" s="7"/>
      <c r="H16" s="2" t="s">
        <v>7</v>
      </c>
      <c r="I16" s="127" t="str">
        <f t="shared" si="0"/>
        <v>SITE-BAT-NIV-ZONE-METIER-TFP-XXX-COMP-01B-TEMPS-TCP</v>
      </c>
      <c r="J16" s="13" t="s">
        <v>38</v>
      </c>
      <c r="K16" s="130" t="str">
        <f t="shared" si="1"/>
        <v>SITE-BAT-NIV-ZONE-METIER-TFP-XXX - Durée de fonctionnement compresseur 1B</v>
      </c>
      <c r="L16" s="13">
        <v>74</v>
      </c>
      <c r="M16" s="19"/>
      <c r="N16" s="20"/>
      <c r="O16" s="20"/>
      <c r="P16" s="20">
        <v>1</v>
      </c>
      <c r="Q16" s="20" t="s">
        <v>25</v>
      </c>
      <c r="R16" s="175"/>
    </row>
    <row r="17" spans="1:18" s="3" customFormat="1" x14ac:dyDescent="0.25">
      <c r="A17" s="3" t="s">
        <v>566</v>
      </c>
      <c r="B17" s="6" t="s">
        <v>51</v>
      </c>
      <c r="C17" s="1" t="s">
        <v>28</v>
      </c>
      <c r="D17" s="6" t="s">
        <v>73</v>
      </c>
      <c r="E17" s="16" t="s">
        <v>76</v>
      </c>
      <c r="F17" s="7" t="s">
        <v>6</v>
      </c>
      <c r="G17" s="7"/>
      <c r="H17" s="2" t="s">
        <v>7</v>
      </c>
      <c r="I17" s="127" t="str">
        <f t="shared" si="0"/>
        <v>SITE-BAT-NIV-ZONE-METIER-TFP-XXX-COMP-02A-TEMPS-TCP</v>
      </c>
      <c r="J17" s="13" t="s">
        <v>39</v>
      </c>
      <c r="K17" s="130" t="str">
        <f t="shared" si="1"/>
        <v>SITE-BAT-NIV-ZONE-METIER-TFP-XXX - Durée de fonctionnement compresseur 2A</v>
      </c>
      <c r="L17" s="13">
        <v>78</v>
      </c>
      <c r="M17" s="19"/>
      <c r="N17" s="20"/>
      <c r="O17" s="20"/>
      <c r="P17" s="20">
        <v>1</v>
      </c>
      <c r="Q17" s="20" t="s">
        <v>25</v>
      </c>
      <c r="R17" s="175"/>
    </row>
    <row r="18" spans="1:18" s="3" customFormat="1" x14ac:dyDescent="0.25">
      <c r="A18" s="3" t="s">
        <v>566</v>
      </c>
      <c r="B18" s="6" t="s">
        <v>51</v>
      </c>
      <c r="C18" s="1" t="s">
        <v>28</v>
      </c>
      <c r="D18" s="6" t="s">
        <v>73</v>
      </c>
      <c r="E18" s="16" t="s">
        <v>77</v>
      </c>
      <c r="F18" s="7" t="s">
        <v>6</v>
      </c>
      <c r="G18" s="7"/>
      <c r="H18" s="2" t="s">
        <v>7</v>
      </c>
      <c r="I18" s="127" t="str">
        <f t="shared" si="0"/>
        <v>SITE-BAT-NIV-ZONE-METIER-TFP-XXX-COMP-02B-TEMPS-TCP</v>
      </c>
      <c r="J18" s="13" t="s">
        <v>40</v>
      </c>
      <c r="K18" s="130" t="str">
        <f t="shared" si="1"/>
        <v>SITE-BAT-NIV-ZONE-METIER-TFP-XXX - Durée de fonctionnement compresseur 2B</v>
      </c>
      <c r="L18" s="13">
        <v>86</v>
      </c>
      <c r="M18" s="19"/>
      <c r="N18" s="20"/>
      <c r="O18" s="20"/>
      <c r="P18" s="20">
        <v>1</v>
      </c>
      <c r="Q18" s="20" t="s">
        <v>25</v>
      </c>
      <c r="R18" s="175"/>
    </row>
    <row r="19" spans="1:18" s="3" customFormat="1" x14ac:dyDescent="0.25">
      <c r="A19" s="3" t="s">
        <v>566</v>
      </c>
      <c r="B19" s="6" t="s">
        <v>51</v>
      </c>
      <c r="C19" s="1" t="s">
        <v>28</v>
      </c>
      <c r="D19" s="14" t="s">
        <v>89</v>
      </c>
      <c r="E19" s="27" t="s">
        <v>2</v>
      </c>
      <c r="F19" s="15" t="s">
        <v>91</v>
      </c>
      <c r="G19" s="8"/>
      <c r="H19" s="2" t="s">
        <v>82</v>
      </c>
      <c r="I19" s="127" t="str">
        <f t="shared" si="0"/>
        <v>SITE-BAT-NIV-ZONE-METIER-TFP-XXX-COND-001-ENTR-TM</v>
      </c>
      <c r="J19" s="13" t="s">
        <v>41</v>
      </c>
      <c r="K19" s="130" t="str">
        <f t="shared" si="1"/>
        <v>SITE-BAT-NIV-ZONE-METIER-TFP-XXX - Température de l’eau entrant dans le condenseur</v>
      </c>
      <c r="L19" s="13">
        <v>100</v>
      </c>
      <c r="M19" s="21"/>
      <c r="N19" s="20"/>
      <c r="O19" s="20"/>
      <c r="P19" s="20">
        <v>0.4</v>
      </c>
      <c r="Q19" s="20" t="s">
        <v>84</v>
      </c>
      <c r="R19" s="175"/>
    </row>
    <row r="20" spans="1:18" s="3" customFormat="1" x14ac:dyDescent="0.25">
      <c r="A20" s="3" t="s">
        <v>566</v>
      </c>
      <c r="B20" s="6" t="s">
        <v>51</v>
      </c>
      <c r="C20" s="1" t="s">
        <v>28</v>
      </c>
      <c r="D20" s="14" t="s">
        <v>89</v>
      </c>
      <c r="E20" s="27" t="s">
        <v>2</v>
      </c>
      <c r="F20" s="15" t="s">
        <v>90</v>
      </c>
      <c r="G20" s="8"/>
      <c r="H20" s="2" t="s">
        <v>82</v>
      </c>
      <c r="I20" s="127" t="str">
        <f t="shared" si="0"/>
        <v>SITE-BAT-NIV-ZONE-METIER-TFP-XXX-COND-001-SORT-TM</v>
      </c>
      <c r="J20" s="13" t="s">
        <v>42</v>
      </c>
      <c r="K20" s="130" t="str">
        <f t="shared" si="1"/>
        <v>SITE-BAT-NIV-ZONE-METIER-TFP-XXX - Température de l’eau sortant du condenseur</v>
      </c>
      <c r="L20" s="13">
        <v>102</v>
      </c>
      <c r="M20" s="21"/>
      <c r="N20" s="20"/>
      <c r="O20" s="20"/>
      <c r="P20" s="20">
        <v>0.4</v>
      </c>
      <c r="Q20" s="20" t="s">
        <v>84</v>
      </c>
      <c r="R20" s="175"/>
    </row>
    <row r="21" spans="1:18" s="3" customFormat="1" x14ac:dyDescent="0.25">
      <c r="A21" s="3" t="s">
        <v>566</v>
      </c>
      <c r="B21" s="6" t="s">
        <v>51</v>
      </c>
      <c r="C21" s="1" t="s">
        <v>28</v>
      </c>
      <c r="D21" s="6" t="s">
        <v>51</v>
      </c>
      <c r="E21" s="1" t="s">
        <v>28</v>
      </c>
      <c r="F21" s="7" t="s">
        <v>80</v>
      </c>
      <c r="G21" s="7"/>
      <c r="H21" s="2" t="s">
        <v>82</v>
      </c>
      <c r="I21" s="127" t="str">
        <f t="shared" si="0"/>
        <v>SITE-BAT-NIV-ZONE-METIER-TFP-XXX-TFP-XXX-CHARGE-TM</v>
      </c>
      <c r="J21" s="13" t="s">
        <v>43</v>
      </c>
      <c r="K21" s="130" t="str">
        <f t="shared" si="1"/>
        <v>SITE-BAT-NIV-ZONE-METIER-TFP-XXX - Lecture de la charge (% charge maximale)</v>
      </c>
      <c r="L21" s="13">
        <v>194</v>
      </c>
      <c r="M21" s="19"/>
      <c r="N21" s="20"/>
      <c r="O21" s="20"/>
      <c r="P21" s="93">
        <v>5</v>
      </c>
      <c r="Q21" s="20" t="s">
        <v>26</v>
      </c>
      <c r="R21" s="175"/>
    </row>
    <row r="22" spans="1:18" s="3" customFormat="1" x14ac:dyDescent="0.25">
      <c r="A22" s="3" t="s">
        <v>566</v>
      </c>
      <c r="B22" s="6" t="s">
        <v>51</v>
      </c>
      <c r="C22" s="1" t="s">
        <v>28</v>
      </c>
      <c r="D22" s="14" t="s">
        <v>51</v>
      </c>
      <c r="E22" s="1" t="s">
        <v>28</v>
      </c>
      <c r="F22" s="15" t="s">
        <v>79</v>
      </c>
      <c r="G22" s="8"/>
      <c r="H22" s="8" t="s">
        <v>5</v>
      </c>
      <c r="I22" s="127" t="str">
        <f t="shared" si="0"/>
        <v>SITE-BAT-NIV-ZONE-METIER-TFP-XXX-TFP-XXX-RM-TS</v>
      </c>
      <c r="J22" s="13" t="s">
        <v>44</v>
      </c>
      <c r="K22" s="130" t="str">
        <f t="shared" si="1"/>
        <v>SITE-BAT-NIV-ZONE-METIER-TFP-XXX - Retour de marche de la thermofrigopompe</v>
      </c>
      <c r="L22" s="13">
        <v>3013</v>
      </c>
      <c r="M22" s="19"/>
      <c r="N22" s="20"/>
      <c r="O22" s="20" t="s">
        <v>85</v>
      </c>
      <c r="P22" s="18"/>
      <c r="Q22" s="18"/>
      <c r="R22" s="175"/>
    </row>
    <row r="23" spans="1:18" s="3" customFormat="1" x14ac:dyDescent="0.25">
      <c r="A23" s="3" t="s">
        <v>566</v>
      </c>
      <c r="B23" s="6" t="s">
        <v>51</v>
      </c>
      <c r="C23" s="1" t="s">
        <v>28</v>
      </c>
      <c r="D23" s="8" t="s">
        <v>87</v>
      </c>
      <c r="E23" s="27" t="s">
        <v>2</v>
      </c>
      <c r="F23" s="8" t="s">
        <v>88</v>
      </c>
      <c r="G23" s="8"/>
      <c r="H23" s="8" t="s">
        <v>5</v>
      </c>
      <c r="I23" s="127" t="str">
        <f t="shared" si="0"/>
        <v>SITE-BAT-NIV-ZONE-METIER-TFP-XXX-EVAP-001-DEB-TS</v>
      </c>
      <c r="J23" s="13" t="s">
        <v>45</v>
      </c>
      <c r="K23" s="130" t="str">
        <f t="shared" si="1"/>
        <v>SITE-BAT-NIV-ZONE-METIER-TFP-XXX - Présence de débit à travers l’évaporateur</v>
      </c>
      <c r="L23" s="13">
        <v>3017</v>
      </c>
      <c r="M23" s="19"/>
      <c r="N23" s="20"/>
      <c r="O23" s="20" t="s">
        <v>24</v>
      </c>
      <c r="P23" s="18"/>
      <c r="Q23" s="18"/>
      <c r="R23" s="175"/>
    </row>
    <row r="24" spans="1:18" s="3" customFormat="1" x14ac:dyDescent="0.25">
      <c r="A24" s="3" t="s">
        <v>566</v>
      </c>
      <c r="B24" s="6" t="s">
        <v>51</v>
      </c>
      <c r="C24" s="1" t="s">
        <v>28</v>
      </c>
      <c r="D24" s="14" t="s">
        <v>51</v>
      </c>
      <c r="E24" s="1" t="s">
        <v>28</v>
      </c>
      <c r="F24" s="15" t="s">
        <v>0</v>
      </c>
      <c r="G24" s="6" t="s">
        <v>70</v>
      </c>
      <c r="H24" s="10" t="s">
        <v>1</v>
      </c>
      <c r="I24" s="127" t="str">
        <f t="shared" si="0"/>
        <v>SITE-BAT-NIV-ZONE-METIER-TFP-XXX-TFP-XXX-SYN.NB-TA</v>
      </c>
      <c r="J24" s="13" t="s">
        <v>46</v>
      </c>
      <c r="K24" s="130" t="str">
        <f t="shared" si="1"/>
        <v>SITE-BAT-NIV-ZONE-METIER-TFP-XXX - Synthèse défaut non bloquant</v>
      </c>
      <c r="L24" s="13">
        <v>3018</v>
      </c>
      <c r="M24" s="92" t="s">
        <v>357</v>
      </c>
      <c r="N24" s="20">
        <v>1</v>
      </c>
      <c r="O24" s="20" t="s">
        <v>23</v>
      </c>
      <c r="P24" s="18"/>
      <c r="Q24" s="18"/>
      <c r="R24" s="175"/>
    </row>
    <row r="25" spans="1:18" s="3" customFormat="1" x14ac:dyDescent="0.25">
      <c r="A25" s="3" t="s">
        <v>566</v>
      </c>
      <c r="B25" s="6" t="s">
        <v>51</v>
      </c>
      <c r="C25" s="1" t="s">
        <v>28</v>
      </c>
      <c r="D25" s="14" t="s">
        <v>51</v>
      </c>
      <c r="E25" s="1" t="s">
        <v>28</v>
      </c>
      <c r="F25" s="15" t="s">
        <v>0</v>
      </c>
      <c r="G25" s="28"/>
      <c r="H25" s="10" t="s">
        <v>1</v>
      </c>
      <c r="I25" s="127" t="str">
        <f t="shared" si="0"/>
        <v>SITE-BAT-NIV-ZONE-METIER-TFP-XXX-TFP-XXX-SYN-TA</v>
      </c>
      <c r="J25" s="13" t="s">
        <v>47</v>
      </c>
      <c r="K25" s="130" t="str">
        <f t="shared" si="1"/>
        <v>SITE-BAT-NIV-ZONE-METIER-TFP-XXX - Synthèse défaut bloquant</v>
      </c>
      <c r="L25" s="13">
        <v>3019</v>
      </c>
      <c r="M25" s="19" t="s">
        <v>18</v>
      </c>
      <c r="N25" s="20">
        <v>1</v>
      </c>
      <c r="O25" s="20" t="s">
        <v>23</v>
      </c>
      <c r="P25" s="18"/>
      <c r="Q25" s="18"/>
      <c r="R25" s="175"/>
    </row>
    <row r="26" spans="1:18" s="3" customFormat="1" x14ac:dyDescent="0.25">
      <c r="A26" s="3" t="s">
        <v>566</v>
      </c>
      <c r="B26" s="6" t="s">
        <v>51</v>
      </c>
      <c r="C26" s="1" t="s">
        <v>28</v>
      </c>
      <c r="D26" s="8" t="s">
        <v>89</v>
      </c>
      <c r="E26" s="27" t="s">
        <v>2</v>
      </c>
      <c r="F26" s="8" t="s">
        <v>88</v>
      </c>
      <c r="G26" s="8"/>
      <c r="H26" s="8" t="s">
        <v>5</v>
      </c>
      <c r="I26" s="127" t="str">
        <f t="shared" si="0"/>
        <v>SITE-BAT-NIV-ZONE-METIER-TFP-XXX-COND-001-DEB-TS</v>
      </c>
      <c r="J26" s="13" t="s">
        <v>48</v>
      </c>
      <c r="K26" s="130" t="str">
        <f t="shared" si="1"/>
        <v>SITE-BAT-NIV-ZONE-METIER-TFP-XXX - Présence d’un débit à travers le condenseur</v>
      </c>
      <c r="L26" s="13">
        <v>3033</v>
      </c>
      <c r="M26" s="19"/>
      <c r="N26" s="20"/>
      <c r="O26" s="20" t="s">
        <v>24</v>
      </c>
      <c r="P26" s="18"/>
      <c r="Q26" s="18"/>
      <c r="R26" s="175"/>
    </row>
    <row r="27" spans="1:18" s="3" customFormat="1" x14ac:dyDescent="0.25">
      <c r="A27" s="3" t="s">
        <v>566</v>
      </c>
      <c r="B27" s="6" t="s">
        <v>51</v>
      </c>
      <c r="C27" s="1" t="s">
        <v>28</v>
      </c>
      <c r="D27" s="14" t="s">
        <v>51</v>
      </c>
      <c r="E27" s="1" t="s">
        <v>28</v>
      </c>
      <c r="F27" s="7" t="s">
        <v>4</v>
      </c>
      <c r="G27" s="7"/>
      <c r="H27" s="17" t="s">
        <v>5</v>
      </c>
      <c r="I27" s="127" t="str">
        <f t="shared" si="0"/>
        <v>SITE-BAT-NIV-ZONE-METIER-TFP-XXX-TFP-XXX-COMUT-TS</v>
      </c>
      <c r="J27" s="13" t="s">
        <v>49</v>
      </c>
      <c r="K27" s="130" t="str">
        <f t="shared" si="1"/>
        <v>SITE-BAT-NIV-ZONE-METIER-TFP-XXX - Arrêt depuis le tableau électrique</v>
      </c>
      <c r="L27" s="13">
        <v>3034</v>
      </c>
      <c r="M27" s="19"/>
      <c r="N27" s="20"/>
      <c r="O27" s="20" t="s">
        <v>85</v>
      </c>
      <c r="P27" s="18"/>
      <c r="Q27" s="18"/>
      <c r="R27" s="175"/>
    </row>
    <row r="28" spans="1:18" s="3" customFormat="1" x14ac:dyDescent="0.25">
      <c r="A28" s="3" t="s">
        <v>566</v>
      </c>
      <c r="B28" s="6" t="s">
        <v>51</v>
      </c>
      <c r="C28" s="1" t="s">
        <v>28</v>
      </c>
      <c r="D28" s="14" t="s">
        <v>103</v>
      </c>
      <c r="E28" s="27" t="s">
        <v>2</v>
      </c>
      <c r="F28" s="15" t="s">
        <v>78</v>
      </c>
      <c r="G28" s="15"/>
      <c r="H28" s="17" t="s">
        <v>1</v>
      </c>
      <c r="I28" s="127" t="str">
        <f t="shared" si="0"/>
        <v>SITE-BAT-NIV-ZONE-METIER-TFP-XXX-CIRCT-001-VERR-TA</v>
      </c>
      <c r="J28" s="13" t="s">
        <v>99</v>
      </c>
      <c r="K28" s="130" t="str">
        <f t="shared" si="1"/>
        <v>SITE-BAT-NIV-ZONE-METIER-TFP-XXX - Alarme – Verrouillage Circuit N°1. (*)</v>
      </c>
      <c r="L28" s="13">
        <v>3042</v>
      </c>
      <c r="M28" s="19" t="s">
        <v>18</v>
      </c>
      <c r="N28" s="20">
        <v>1</v>
      </c>
      <c r="O28" s="20" t="s">
        <v>83</v>
      </c>
      <c r="P28" s="18"/>
      <c r="Q28" s="18"/>
      <c r="R28" s="175"/>
    </row>
    <row r="29" spans="1:18" s="3" customFormat="1" x14ac:dyDescent="0.25">
      <c r="A29" s="3" t="s">
        <v>566</v>
      </c>
      <c r="B29" s="6" t="s">
        <v>51</v>
      </c>
      <c r="C29" s="1" t="s">
        <v>28</v>
      </c>
      <c r="D29" s="14" t="s">
        <v>103</v>
      </c>
      <c r="E29" s="27" t="s">
        <v>3</v>
      </c>
      <c r="F29" s="15" t="s">
        <v>78</v>
      </c>
      <c r="G29" s="15"/>
      <c r="H29" s="17" t="s">
        <v>1</v>
      </c>
      <c r="I29" s="127" t="str">
        <f t="shared" si="0"/>
        <v>SITE-BAT-NIV-ZONE-METIER-TFP-XXX-CIRCT-002-VERR-TA</v>
      </c>
      <c r="J29" s="13" t="s">
        <v>102</v>
      </c>
      <c r="K29" s="130" t="str">
        <f t="shared" si="1"/>
        <v>SITE-BAT-NIV-ZONE-METIER-TFP-XXX - Alarme – Verrouillage Circuit N°2. (*)</v>
      </c>
      <c r="L29" s="13">
        <v>3043</v>
      </c>
      <c r="M29" s="19" t="s">
        <v>18</v>
      </c>
      <c r="N29" s="20">
        <v>1</v>
      </c>
      <c r="O29" s="20" t="s">
        <v>83</v>
      </c>
      <c r="P29" s="18"/>
      <c r="Q29" s="18"/>
      <c r="R29" s="175"/>
    </row>
    <row r="30" spans="1:18" s="3" customFormat="1" ht="15" customHeight="1" x14ac:dyDescent="0.25">
      <c r="A30" s="3" t="s">
        <v>566</v>
      </c>
      <c r="B30" s="6" t="s">
        <v>51</v>
      </c>
      <c r="C30" s="1" t="s">
        <v>28</v>
      </c>
      <c r="D30" s="14" t="s">
        <v>51</v>
      </c>
      <c r="E30" s="1" t="s">
        <v>28</v>
      </c>
      <c r="F30" s="8" t="s">
        <v>86</v>
      </c>
      <c r="G30" s="8"/>
      <c r="H30" s="8" t="s">
        <v>82</v>
      </c>
      <c r="I30" s="127" t="str">
        <f t="shared" si="0"/>
        <v>SITE-BAT-NIV-ZONE-METIER-TFP-XXX-TFP-XXX-MODE-TM</v>
      </c>
      <c r="J30" s="13" t="s">
        <v>50</v>
      </c>
      <c r="K30" s="130" t="str">
        <f t="shared" si="1"/>
        <v>SITE-BAT-NIV-ZONE-METIER-TFP-XXX - Mode de priorité de fonctionnement</v>
      </c>
      <c r="L30" s="13">
        <v>2011</v>
      </c>
      <c r="M30" s="19"/>
      <c r="N30" s="20"/>
      <c r="O30" s="66" t="s">
        <v>27</v>
      </c>
      <c r="P30" s="18"/>
      <c r="Q30" s="18"/>
      <c r="R30" s="175"/>
    </row>
    <row r="31" spans="1:18" s="3" customFormat="1" x14ac:dyDescent="0.25">
      <c r="A31" s="3" t="s">
        <v>566</v>
      </c>
      <c r="B31" s="6" t="s">
        <v>51</v>
      </c>
      <c r="C31" s="1" t="s">
        <v>28</v>
      </c>
      <c r="D31" s="14" t="s">
        <v>51</v>
      </c>
      <c r="E31" s="1" t="s">
        <v>28</v>
      </c>
      <c r="F31" s="15" t="s">
        <v>71</v>
      </c>
      <c r="G31" s="15"/>
      <c r="H31" s="10" t="s">
        <v>1</v>
      </c>
      <c r="I31" s="127" t="str">
        <f t="shared" si="0"/>
        <v>SITE-BAT-NIV-ZONE-METIER-TFP-XXX-TFP-XXX-COM-TA</v>
      </c>
      <c r="J31" s="22" t="s">
        <v>72</v>
      </c>
      <c r="K31" s="130" t="str">
        <f t="shared" si="1"/>
        <v>SITE-BAT-NIV-ZONE-METIER-TFP-XXX - Défaut de communication régulateur</v>
      </c>
      <c r="L31" s="72"/>
      <c r="M31" s="19" t="s">
        <v>18</v>
      </c>
      <c r="N31" s="20">
        <v>1</v>
      </c>
      <c r="O31" s="20" t="s">
        <v>23</v>
      </c>
      <c r="P31" s="18"/>
      <c r="Q31" s="18"/>
      <c r="R31" s="175"/>
    </row>
    <row r="32" spans="1:18" s="3" customFormat="1" x14ac:dyDescent="0.25">
      <c r="A32" s="3" t="s">
        <v>568</v>
      </c>
      <c r="B32" s="163" t="s">
        <v>51</v>
      </c>
      <c r="C32" s="161" t="s">
        <v>28</v>
      </c>
      <c r="D32" s="166" t="s">
        <v>51</v>
      </c>
      <c r="E32" s="161" t="s">
        <v>28</v>
      </c>
      <c r="F32" s="167" t="s">
        <v>223</v>
      </c>
      <c r="G32" s="167"/>
      <c r="H32" s="167" t="s">
        <v>129</v>
      </c>
      <c r="I32" s="127" t="str">
        <f t="shared" si="0"/>
        <v>SITE-BAT-NIV-ZONE-METIER-TFP-XXX-TFP-XXX-LIM-TC</v>
      </c>
      <c r="J32" s="64" t="s">
        <v>459</v>
      </c>
      <c r="K32" s="130" t="str">
        <f t="shared" si="1"/>
        <v>SITE-BAT-NIV-ZONE-METIER-TFP-XXX - Limitation de puissance</v>
      </c>
      <c r="L32" s="64"/>
      <c r="M32" s="10"/>
      <c r="N32" s="10"/>
      <c r="O32" s="20" t="s">
        <v>85</v>
      </c>
      <c r="P32" s="64"/>
      <c r="Q32" s="64"/>
      <c r="R32" s="175"/>
    </row>
    <row r="33" spans="1:18" s="3" customFormat="1" x14ac:dyDescent="0.25">
      <c r="A33" s="193"/>
      <c r="K33" s="4"/>
      <c r="L33" s="25"/>
      <c r="M33" s="4"/>
      <c r="N33" s="4"/>
      <c r="O33" s="4"/>
      <c r="R33"/>
    </row>
    <row r="34" spans="1:18" s="3" customFormat="1" ht="25.5" x14ac:dyDescent="0.25">
      <c r="A34" s="193"/>
      <c r="J34" s="25" t="s">
        <v>100</v>
      </c>
      <c r="K34" s="4"/>
      <c r="M34" s="4"/>
      <c r="N34" s="4"/>
      <c r="O34" s="4"/>
      <c r="R34"/>
    </row>
    <row r="35" spans="1:18" s="3" customFormat="1" x14ac:dyDescent="0.25">
      <c r="A35" s="193"/>
      <c r="K35" s="4"/>
      <c r="M35" s="4"/>
      <c r="N35" s="4"/>
      <c r="O35" s="4"/>
      <c r="R35"/>
    </row>
    <row r="36" spans="1:18" s="3" customFormat="1" x14ac:dyDescent="0.25">
      <c r="A36" s="193"/>
      <c r="K36" s="4"/>
      <c r="M36" s="4"/>
      <c r="N36" s="4"/>
      <c r="O36" s="4"/>
      <c r="R36"/>
    </row>
    <row r="37" spans="1:18" s="3" customFormat="1" x14ac:dyDescent="0.25">
      <c r="A37" s="181"/>
      <c r="K37" s="4"/>
      <c r="M37" s="4"/>
      <c r="N37" s="4"/>
      <c r="O37" s="4"/>
      <c r="R37"/>
    </row>
    <row r="38" spans="1:18" s="3" customFormat="1" x14ac:dyDescent="0.25">
      <c r="A38" s="193"/>
      <c r="M38" s="4"/>
      <c r="N38" s="4"/>
      <c r="O38" s="4"/>
      <c r="R38"/>
    </row>
    <row r="39" spans="1:18" s="3" customFormat="1" x14ac:dyDescent="0.25">
      <c r="A39" s="193"/>
      <c r="M39" s="4"/>
      <c r="N39" s="4"/>
      <c r="O39" s="4"/>
      <c r="R39"/>
    </row>
    <row r="40" spans="1:18" s="3" customFormat="1" x14ac:dyDescent="0.25">
      <c r="A40" s="193"/>
      <c r="K40" s="4"/>
      <c r="M40" s="4"/>
      <c r="N40" s="4"/>
      <c r="O40" s="4"/>
      <c r="R40"/>
    </row>
    <row r="41" spans="1:18" s="3" customFormat="1" x14ac:dyDescent="0.25">
      <c r="A41" s="193"/>
      <c r="K41" s="4"/>
      <c r="M41" s="4"/>
      <c r="N41" s="4"/>
      <c r="O41" s="4"/>
      <c r="R41"/>
    </row>
    <row r="42" spans="1:18" x14ac:dyDescent="0.25">
      <c r="A42" s="181"/>
      <c r="K42" s="37"/>
    </row>
    <row r="43" spans="1:18" x14ac:dyDescent="0.25">
      <c r="A43" s="193"/>
      <c r="K43" s="37"/>
    </row>
    <row r="44" spans="1:18" x14ac:dyDescent="0.25">
      <c r="A44" s="193"/>
      <c r="K44" s="37"/>
    </row>
    <row r="45" spans="1:18" x14ac:dyDescent="0.25">
      <c r="A45" s="193"/>
    </row>
    <row r="46" spans="1:18" x14ac:dyDescent="0.25">
      <c r="A46" s="193"/>
    </row>
    <row r="47" spans="1:18" x14ac:dyDescent="0.25">
      <c r="A47" s="181"/>
    </row>
    <row r="48" spans="1:18" x14ac:dyDescent="0.25">
      <c r="A48" s="193"/>
    </row>
    <row r="49" spans="1:1" x14ac:dyDescent="0.25">
      <c r="A49" s="193"/>
    </row>
    <row r="50" spans="1:1" x14ac:dyDescent="0.25">
      <c r="A50" s="193"/>
    </row>
    <row r="51" spans="1:1" x14ac:dyDescent="0.25">
      <c r="A51" s="193"/>
    </row>
    <row r="52" spans="1:1" x14ac:dyDescent="0.25">
      <c r="A52" s="194"/>
    </row>
    <row r="53" spans="1:1" x14ac:dyDescent="0.25">
      <c r="A53" s="194"/>
    </row>
  </sheetData>
  <autoFilter ref="B5:Q32"/>
  <mergeCells count="18">
    <mergeCell ref="R3:R4"/>
    <mergeCell ref="Q3:Q5"/>
    <mergeCell ref="M3:M5"/>
    <mergeCell ref="C4:C5"/>
    <mergeCell ref="P3:P5"/>
    <mergeCell ref="J3:J5"/>
    <mergeCell ref="D4:D5"/>
    <mergeCell ref="D3:H3"/>
    <mergeCell ref="E4:E5"/>
    <mergeCell ref="F4:G4"/>
    <mergeCell ref="H4:H5"/>
    <mergeCell ref="L3:L5"/>
    <mergeCell ref="K3:K5"/>
    <mergeCell ref="A3:A5"/>
    <mergeCell ref="B3:B5"/>
    <mergeCell ref="I3:I5"/>
    <mergeCell ref="N3:N5"/>
    <mergeCell ref="O3:O5"/>
  </mergeCells>
  <conditionalFormatting sqref="B7:B32">
    <cfRule type="expression" dxfId="40" priority="5">
      <formula>AND(B7&lt;&gt;"",COUNTIF(ListeBIM, B7) = 0)</formula>
    </cfRule>
  </conditionalFormatting>
  <conditionalFormatting sqref="D7:D12 D19:D22 F22">
    <cfRule type="expression" dxfId="39" priority="14">
      <formula>OR(ISNUMBER(SEARCH("-",D7)), ISNUMBER(SEARCH("/",D7)))</formula>
    </cfRule>
  </conditionalFormatting>
  <conditionalFormatting sqref="D24:D25 F24:G25">
    <cfRule type="expression" dxfId="38" priority="35">
      <formula>OR(ISNUMBER(SEARCH("-",D24)), ISNUMBER(SEARCH("/",D24)))</formula>
    </cfRule>
  </conditionalFormatting>
  <conditionalFormatting sqref="D27 F27:G27">
    <cfRule type="expression" dxfId="37" priority="25">
      <formula>OR(ISNUMBER(SEARCH("-",D27)), ISNUMBER(SEARCH("/",D27)))</formula>
    </cfRule>
  </conditionalFormatting>
  <conditionalFormatting sqref="D30:D32">
    <cfRule type="expression" dxfId="36" priority="4">
      <formula>OR(ISNUMBER(SEARCH("-",D30)), ISNUMBER(SEARCH("/",D30)))</formula>
    </cfRule>
  </conditionalFormatting>
  <conditionalFormatting sqref="D14:E15">
    <cfRule type="expression" dxfId="35" priority="27">
      <formula>OR(ISNUMBER(SEARCH("-",D14)), ISNUMBER(SEARCH("/",D14)))</formula>
    </cfRule>
  </conditionalFormatting>
  <conditionalFormatting sqref="D13:G13">
    <cfRule type="expression" dxfId="34" priority="30">
      <formula>OR(ISNUMBER(SEARCH("-",D13)), ISNUMBER(SEARCH("/",D13)))</formula>
    </cfRule>
  </conditionalFormatting>
  <conditionalFormatting sqref="D16:G18">
    <cfRule type="expression" dxfId="33" priority="31">
      <formula>OR(ISNUMBER(SEARCH("-",D16)), ISNUMBER(SEARCH("/",D16)))</formula>
    </cfRule>
  </conditionalFormatting>
  <conditionalFormatting sqref="D28:G29">
    <cfRule type="expression" dxfId="32" priority="29">
      <formula>OR(ISNUMBER(SEARCH("-",D28)), ISNUMBER(SEARCH("/",D28)))</formula>
    </cfRule>
  </conditionalFormatting>
  <conditionalFormatting sqref="E8:F9 E11:E12 E19:F20 E23 E26">
    <cfRule type="expression" dxfId="31" priority="12">
      <formula>OR(ISNUMBER(SEARCH("-",E8)), ISNUMBER(SEARCH("/",E8)))</formula>
    </cfRule>
  </conditionalFormatting>
  <conditionalFormatting sqref="F10:G10">
    <cfRule type="expression" dxfId="30" priority="22">
      <formula>OR(ISNUMBER(SEARCH("-",F10)), ISNUMBER(SEARCH("/",F10)))</formula>
    </cfRule>
  </conditionalFormatting>
  <conditionalFormatting sqref="F21:G21">
    <cfRule type="expression" dxfId="29" priority="24">
      <formula>OR(ISNUMBER(SEARCH("-",F21)), ISNUMBER(SEARCH("/",F21)))</formula>
    </cfRule>
  </conditionalFormatting>
  <conditionalFormatting sqref="F31:G31">
    <cfRule type="expression" dxfId="28" priority="34">
      <formula>OR(ISNUMBER(SEARCH("-",F31)), ISNUMBER(SEARCH("/",F31)))</formula>
    </cfRule>
  </conditionalFormatting>
  <conditionalFormatting sqref="I1:I2">
    <cfRule type="duplicateValues" dxfId="27" priority="56"/>
  </conditionalFormatting>
  <conditionalFormatting sqref="I3:I5">
    <cfRule type="duplicateValues" dxfId="26" priority="2"/>
  </conditionalFormatting>
  <conditionalFormatting sqref="I54:I1048576 I1:I2">
    <cfRule type="duplicateValues" dxfId="25" priority="38"/>
  </conditionalFormatting>
  <conditionalFormatting sqref="J54:J1048576">
    <cfRule type="duplicateValues" dxfId="24" priority="44"/>
  </conditionalFormatting>
  <conditionalFormatting sqref="K49:K1048576">
    <cfRule type="duplicateValues" dxfId="23" priority="6"/>
  </conditionalFormatting>
  <conditionalFormatting sqref="L54:L1048576">
    <cfRule type="duplicateValues" dxfId="22" priority="10"/>
  </conditionalFormatting>
  <conditionalFormatting sqref="I6">
    <cfRule type="duplicateValues" dxfId="21" priority="1"/>
  </conditionalFormatting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3"/>
  <dimension ref="A1:Q52"/>
  <sheetViews>
    <sheetView zoomScale="70" zoomScaleNormal="70" workbookViewId="0">
      <selection activeCell="C12" sqref="C12"/>
    </sheetView>
  </sheetViews>
  <sheetFormatPr baseColWidth="10" defaultRowHeight="15" x14ac:dyDescent="0.25"/>
  <cols>
    <col min="1" max="1" width="5" style="3" customWidth="1"/>
    <col min="2" max="3" width="15" customWidth="1"/>
    <col min="5" max="5" width="14.7109375" customWidth="1"/>
    <col min="9" max="9" width="64.28515625" customWidth="1"/>
    <col min="10" max="10" width="61.5703125" customWidth="1"/>
    <col min="11" max="11" width="104" customWidth="1"/>
    <col min="12" max="12" width="13.140625" style="11" customWidth="1"/>
    <col min="13" max="13" width="11.42578125" style="11"/>
    <col min="14" max="14" width="22.28515625" style="11" customWidth="1"/>
    <col min="15" max="15" width="13.140625" customWidth="1"/>
    <col min="17" max="17" width="20.85546875" customWidth="1"/>
  </cols>
  <sheetData>
    <row r="1" spans="1:17" s="3" customFormat="1" ht="26.25" x14ac:dyDescent="0.4">
      <c r="B1" s="5" t="s">
        <v>355</v>
      </c>
      <c r="D1" s="5"/>
      <c r="H1" s="5" t="s">
        <v>300</v>
      </c>
      <c r="L1" s="4"/>
      <c r="M1" s="4"/>
      <c r="N1" s="4"/>
      <c r="Q1"/>
    </row>
    <row r="2" spans="1:17" s="3" customFormat="1" x14ac:dyDescent="0.25">
      <c r="L2" s="4"/>
      <c r="M2" s="4"/>
      <c r="N2" s="4"/>
      <c r="Q2"/>
    </row>
    <row r="3" spans="1:17" s="3" customFormat="1" ht="28.5" customHeight="1" x14ac:dyDescent="0.2">
      <c r="A3" s="211" t="s">
        <v>565</v>
      </c>
      <c r="B3" s="216" t="s">
        <v>17</v>
      </c>
      <c r="C3" s="12" t="s">
        <v>12</v>
      </c>
      <c r="D3" s="219" t="s">
        <v>13</v>
      </c>
      <c r="E3" s="220"/>
      <c r="F3" s="220"/>
      <c r="G3" s="220"/>
      <c r="H3" s="221"/>
      <c r="I3" s="222" t="s">
        <v>482</v>
      </c>
      <c r="J3" s="224" t="s">
        <v>10</v>
      </c>
      <c r="K3" s="222" t="s">
        <v>483</v>
      </c>
      <c r="L3" s="236" t="s">
        <v>14</v>
      </c>
      <c r="M3" s="210" t="s">
        <v>19</v>
      </c>
      <c r="N3" s="210" t="s">
        <v>20</v>
      </c>
      <c r="O3" s="210" t="s">
        <v>21</v>
      </c>
      <c r="P3" s="210" t="s">
        <v>22</v>
      </c>
      <c r="Q3" s="214" t="s">
        <v>550</v>
      </c>
    </row>
    <row r="4" spans="1:17" s="3" customFormat="1" ht="15" customHeight="1" x14ac:dyDescent="0.2">
      <c r="A4" s="212"/>
      <c r="B4" s="217"/>
      <c r="C4" s="228" t="s">
        <v>27</v>
      </c>
      <c r="D4" s="230" t="s">
        <v>8</v>
      </c>
      <c r="E4" s="230" t="s">
        <v>9</v>
      </c>
      <c r="F4" s="232" t="s">
        <v>15</v>
      </c>
      <c r="G4" s="233"/>
      <c r="H4" s="208" t="s">
        <v>16</v>
      </c>
      <c r="I4" s="222"/>
      <c r="J4" s="224"/>
      <c r="K4" s="226"/>
      <c r="L4" s="237"/>
      <c r="M4" s="210"/>
      <c r="N4" s="210"/>
      <c r="O4" s="210"/>
      <c r="P4" s="210"/>
      <c r="Q4" s="215"/>
    </row>
    <row r="5" spans="1:17" ht="15" customHeight="1" x14ac:dyDescent="0.25">
      <c r="A5" s="213"/>
      <c r="B5" s="217"/>
      <c r="C5" s="228"/>
      <c r="D5" s="235"/>
      <c r="E5" s="235"/>
      <c r="F5" s="9" t="s">
        <v>10</v>
      </c>
      <c r="G5" s="9" t="s">
        <v>11</v>
      </c>
      <c r="H5" s="234"/>
      <c r="I5" s="223"/>
      <c r="J5" s="225"/>
      <c r="K5" s="227"/>
      <c r="L5" s="238"/>
      <c r="M5" s="236"/>
      <c r="N5" s="236"/>
      <c r="O5" s="236"/>
      <c r="P5" s="236"/>
      <c r="Q5" s="177" t="s">
        <v>552</v>
      </c>
    </row>
    <row r="6" spans="1:17" x14ac:dyDescent="0.25">
      <c r="A6" s="3" t="s">
        <v>566</v>
      </c>
      <c r="B6" s="74" t="s">
        <v>300</v>
      </c>
      <c r="C6" s="1" t="s">
        <v>28</v>
      </c>
      <c r="D6" s="84" t="s">
        <v>300</v>
      </c>
      <c r="E6" s="1" t="s">
        <v>28</v>
      </c>
      <c r="F6" s="74" t="s">
        <v>267</v>
      </c>
      <c r="G6" s="74"/>
      <c r="H6" s="74" t="s">
        <v>82</v>
      </c>
      <c r="I6" s="127" t="str">
        <f>CONCATENATE("SITE-BAT-NIV-ZONE-METIER-",B6,"-",C6,"-",D6,"-",E6,"-",F6,IF(G6="","","."),G6,"-",H6)</f>
        <v>SITE-BAT-NIV-ZONE-METIER-TPD-XXX-TPD-XXX-INC-TM</v>
      </c>
      <c r="J6" s="24" t="s">
        <v>301</v>
      </c>
      <c r="K6" s="130" t="str">
        <f>CONCATENATE("SITE-BAT-NIV-ZONE-METIER-",B6,"-",C6," - ",J6)</f>
        <v>SITE-BAT-NIV-ZONE-METIER-TPD-XXX - Pression réseau poteaux incendie</v>
      </c>
      <c r="L6" s="64"/>
      <c r="M6" s="64"/>
      <c r="N6" s="64"/>
      <c r="O6" s="10">
        <v>1</v>
      </c>
      <c r="P6" s="10" t="s">
        <v>235</v>
      </c>
      <c r="Q6" s="175"/>
    </row>
    <row r="7" spans="1:17" x14ac:dyDescent="0.25">
      <c r="A7" s="3" t="s">
        <v>566</v>
      </c>
      <c r="B7" s="74" t="s">
        <v>300</v>
      </c>
      <c r="C7" s="1" t="s">
        <v>28</v>
      </c>
      <c r="D7" s="84" t="s">
        <v>300</v>
      </c>
      <c r="E7" s="1" t="s">
        <v>28</v>
      </c>
      <c r="F7" s="74" t="s">
        <v>196</v>
      </c>
      <c r="G7" s="74"/>
      <c r="H7" s="74" t="s">
        <v>82</v>
      </c>
      <c r="I7" s="127" t="str">
        <f>CONCATENATE("SITE-BAT-NIV-ZONE-METIER-",B7,"-",C7,"-",D7,"-",E7,"-",F7,IF(G7="","","."),G7,"-",H7)</f>
        <v>SITE-BAT-NIV-ZONE-METIER-TPD-XXX-TPD-XXX-PRES-TM</v>
      </c>
      <c r="J7" s="24" t="s">
        <v>309</v>
      </c>
      <c r="K7" s="130" t="str">
        <f>CONCATENATE("SITE-BAT-NIV-ZONE-METIER-",B7,"-",C7," - ",J7)</f>
        <v>SITE-BAT-NIV-ZONE-METIER-TPD-XXX - Transmetteur de pression</v>
      </c>
      <c r="L7" s="64"/>
      <c r="M7" s="64"/>
      <c r="N7" s="64"/>
      <c r="O7" s="10">
        <v>1</v>
      </c>
      <c r="P7" s="10" t="s">
        <v>235</v>
      </c>
      <c r="Q7" s="175"/>
    </row>
    <row r="8" spans="1:17" x14ac:dyDescent="0.25">
      <c r="J8" s="11"/>
      <c r="K8" s="11"/>
      <c r="M8"/>
      <c r="N8"/>
      <c r="Q8" s="176"/>
    </row>
    <row r="9" spans="1:17" x14ac:dyDescent="0.25">
      <c r="J9" s="11"/>
      <c r="K9" s="11"/>
      <c r="M9"/>
      <c r="N9"/>
      <c r="Q9" s="176"/>
    </row>
    <row r="10" spans="1:17" x14ac:dyDescent="0.25">
      <c r="J10" s="11"/>
      <c r="K10" s="11"/>
      <c r="M10"/>
      <c r="N10"/>
      <c r="Q10" s="176"/>
    </row>
    <row r="11" spans="1:17" x14ac:dyDescent="0.25">
      <c r="A11" s="181"/>
      <c r="J11" s="11"/>
      <c r="K11" s="11"/>
      <c r="M11"/>
      <c r="N11"/>
      <c r="Q11" s="176"/>
    </row>
    <row r="12" spans="1:17" x14ac:dyDescent="0.25">
      <c r="A12" s="193"/>
      <c r="J12" s="11"/>
      <c r="K12" s="11"/>
      <c r="M12"/>
      <c r="N12"/>
      <c r="Q12" s="176"/>
    </row>
    <row r="13" spans="1:17" x14ac:dyDescent="0.25">
      <c r="A13" s="193"/>
      <c r="Q13" s="176"/>
    </row>
    <row r="14" spans="1:17" x14ac:dyDescent="0.25">
      <c r="A14" s="193"/>
      <c r="Q14" s="176"/>
    </row>
    <row r="15" spans="1:17" x14ac:dyDescent="0.25">
      <c r="A15" s="193"/>
      <c r="Q15" s="176"/>
    </row>
    <row r="16" spans="1:17" x14ac:dyDescent="0.25">
      <c r="A16" s="193"/>
      <c r="K16" s="11"/>
      <c r="Q16" s="176"/>
    </row>
    <row r="17" spans="1:17" x14ac:dyDescent="0.25">
      <c r="A17" s="193"/>
      <c r="K17" s="11"/>
      <c r="Q17" s="176"/>
    </row>
    <row r="18" spans="1:17" x14ac:dyDescent="0.25">
      <c r="A18" s="193"/>
      <c r="K18" s="11"/>
      <c r="Q18" s="176"/>
    </row>
    <row r="19" spans="1:17" x14ac:dyDescent="0.25">
      <c r="A19" s="193"/>
      <c r="K19" s="11"/>
      <c r="Q19" s="176"/>
    </row>
    <row r="20" spans="1:17" x14ac:dyDescent="0.25">
      <c r="A20" s="181"/>
      <c r="K20" s="11"/>
      <c r="Q20" s="176"/>
    </row>
    <row r="21" spans="1:17" x14ac:dyDescent="0.25">
      <c r="A21" s="193"/>
      <c r="K21" s="11"/>
      <c r="Q21" s="176"/>
    </row>
    <row r="22" spans="1:17" x14ac:dyDescent="0.25">
      <c r="A22" s="193"/>
      <c r="K22" s="11"/>
      <c r="Q22" s="176"/>
    </row>
    <row r="23" spans="1:17" x14ac:dyDescent="0.25">
      <c r="A23" s="193"/>
      <c r="K23" s="11"/>
      <c r="Q23" s="176"/>
    </row>
    <row r="24" spans="1:17" x14ac:dyDescent="0.25">
      <c r="A24" s="193"/>
      <c r="K24" s="11"/>
      <c r="Q24" s="176"/>
    </row>
    <row r="25" spans="1:17" x14ac:dyDescent="0.25">
      <c r="A25" s="193"/>
      <c r="K25" s="11"/>
      <c r="Q25" s="178"/>
    </row>
    <row r="26" spans="1:17" x14ac:dyDescent="0.25">
      <c r="A26" s="193"/>
      <c r="K26" s="11"/>
    </row>
    <row r="27" spans="1:17" x14ac:dyDescent="0.25">
      <c r="A27" s="181"/>
      <c r="K27" s="11"/>
    </row>
    <row r="28" spans="1:17" x14ac:dyDescent="0.25">
      <c r="A28" s="193"/>
      <c r="K28" s="11"/>
    </row>
    <row r="29" spans="1:17" x14ac:dyDescent="0.25">
      <c r="A29" s="193"/>
      <c r="K29" s="11"/>
    </row>
    <row r="30" spans="1:17" x14ac:dyDescent="0.25">
      <c r="A30" s="193"/>
      <c r="K30" s="11"/>
    </row>
    <row r="31" spans="1:17" x14ac:dyDescent="0.25">
      <c r="A31" s="193"/>
      <c r="K31" s="11"/>
    </row>
    <row r="32" spans="1:17" x14ac:dyDescent="0.25">
      <c r="A32" s="193"/>
      <c r="K32" s="11"/>
    </row>
    <row r="33" spans="1:11" x14ac:dyDescent="0.25">
      <c r="A33" s="193"/>
      <c r="K33" s="11"/>
    </row>
    <row r="34" spans="1:11" x14ac:dyDescent="0.25">
      <c r="A34" s="193"/>
      <c r="K34" s="11"/>
    </row>
    <row r="35" spans="1:11" x14ac:dyDescent="0.25">
      <c r="A35" s="193"/>
      <c r="K35" s="11"/>
    </row>
    <row r="36" spans="1:11" x14ac:dyDescent="0.25">
      <c r="A36" s="181"/>
      <c r="K36" s="11"/>
    </row>
    <row r="37" spans="1:11" x14ac:dyDescent="0.25">
      <c r="A37" s="193"/>
      <c r="K37" s="11"/>
    </row>
    <row r="38" spans="1:11" x14ac:dyDescent="0.25">
      <c r="A38" s="193"/>
      <c r="K38" s="11"/>
    </row>
    <row r="39" spans="1:11" x14ac:dyDescent="0.25">
      <c r="A39" s="193"/>
    </row>
    <row r="40" spans="1:11" x14ac:dyDescent="0.25">
      <c r="A40" s="193"/>
    </row>
    <row r="41" spans="1:11" x14ac:dyDescent="0.25">
      <c r="A41" s="181"/>
      <c r="K41" s="11"/>
    </row>
    <row r="42" spans="1:11" x14ac:dyDescent="0.25">
      <c r="A42" s="193"/>
      <c r="K42" s="11"/>
    </row>
    <row r="43" spans="1:11" x14ac:dyDescent="0.25">
      <c r="A43" s="193"/>
      <c r="K43" s="37"/>
    </row>
    <row r="44" spans="1:11" x14ac:dyDescent="0.25">
      <c r="A44" s="193"/>
      <c r="K44" s="37"/>
    </row>
    <row r="45" spans="1:11" x14ac:dyDescent="0.25">
      <c r="A45" s="193"/>
      <c r="K45" s="37"/>
    </row>
    <row r="46" spans="1:11" x14ac:dyDescent="0.25">
      <c r="A46" s="181"/>
    </row>
    <row r="47" spans="1:11" x14ac:dyDescent="0.25">
      <c r="A47" s="193"/>
    </row>
    <row r="48" spans="1:11" x14ac:dyDescent="0.25">
      <c r="A48" s="193"/>
    </row>
    <row r="49" spans="1:1" x14ac:dyDescent="0.25">
      <c r="A49" s="193"/>
    </row>
    <row r="50" spans="1:1" x14ac:dyDescent="0.25">
      <c r="A50" s="193"/>
    </row>
    <row r="51" spans="1:1" x14ac:dyDescent="0.25">
      <c r="A51" s="194"/>
    </row>
    <row r="52" spans="1:1" x14ac:dyDescent="0.25">
      <c r="A52" s="194"/>
    </row>
  </sheetData>
  <mergeCells count="17">
    <mergeCell ref="N3:N5"/>
    <mergeCell ref="Q3:Q4"/>
    <mergeCell ref="O3:O5"/>
    <mergeCell ref="P3:P5"/>
    <mergeCell ref="C4:C5"/>
    <mergeCell ref="D4:D5"/>
    <mergeCell ref="E4:E5"/>
    <mergeCell ref="F4:G4"/>
    <mergeCell ref="H4:H5"/>
    <mergeCell ref="M3:M5"/>
    <mergeCell ref="L3:L5"/>
    <mergeCell ref="K3:K5"/>
    <mergeCell ref="A3:A5"/>
    <mergeCell ref="B3:B5"/>
    <mergeCell ref="D3:H3"/>
    <mergeCell ref="I3:I5"/>
    <mergeCell ref="J3:J5"/>
  </mergeCells>
  <conditionalFormatting sqref="I1:I2">
    <cfRule type="duplicateValues" dxfId="20" priority="9"/>
  </conditionalFormatting>
  <conditionalFormatting sqref="I3:I5">
    <cfRule type="duplicateValues" dxfId="19" priority="1"/>
  </conditionalFormatting>
  <conditionalFormatting sqref="I21:I1048576 I1:I2">
    <cfRule type="duplicateValues" dxfId="18" priority="7"/>
  </conditionalFormatting>
  <conditionalFormatting sqref="J21:J1048576">
    <cfRule type="duplicateValues" dxfId="17" priority="8"/>
  </conditionalFormatting>
  <conditionalFormatting sqref="K50:K1048576">
    <cfRule type="duplicateValues" dxfId="16" priority="2"/>
  </conditionalFormatting>
  <pageMargins left="0.7" right="0.7" top="0.75" bottom="0.75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4"/>
  <dimension ref="A1:Q52"/>
  <sheetViews>
    <sheetView zoomScale="70" zoomScaleNormal="70" workbookViewId="0">
      <selection activeCell="J7" sqref="J7"/>
    </sheetView>
  </sheetViews>
  <sheetFormatPr baseColWidth="10" defaultRowHeight="15" x14ac:dyDescent="0.25"/>
  <cols>
    <col min="1" max="1" width="5" style="3" customWidth="1"/>
    <col min="2" max="3" width="15" customWidth="1"/>
    <col min="5" max="5" width="14.7109375" customWidth="1"/>
    <col min="9" max="9" width="64.28515625" customWidth="1"/>
    <col min="10" max="10" width="61.5703125" customWidth="1"/>
    <col min="11" max="11" width="104" customWidth="1"/>
    <col min="12" max="12" width="13.140625" style="11" customWidth="1"/>
    <col min="13" max="13" width="11.42578125" style="11"/>
    <col min="14" max="14" width="22.28515625" style="11" customWidth="1"/>
    <col min="15" max="15" width="13.140625" customWidth="1"/>
    <col min="17" max="17" width="20.85546875" customWidth="1"/>
  </cols>
  <sheetData>
    <row r="1" spans="1:17" s="3" customFormat="1" ht="26.25" x14ac:dyDescent="0.4">
      <c r="B1" s="5" t="s">
        <v>355</v>
      </c>
      <c r="D1" s="5"/>
      <c r="H1" s="5" t="s">
        <v>97</v>
      </c>
      <c r="L1" s="4"/>
      <c r="M1" s="4"/>
      <c r="N1" s="4"/>
      <c r="Q1"/>
    </row>
    <row r="2" spans="1:17" s="3" customFormat="1" x14ac:dyDescent="0.25">
      <c r="L2" s="4"/>
      <c r="M2" s="4"/>
      <c r="N2" s="4"/>
      <c r="Q2"/>
    </row>
    <row r="3" spans="1:17" s="3" customFormat="1" ht="28.5" customHeight="1" x14ac:dyDescent="0.2">
      <c r="A3" s="211" t="s">
        <v>565</v>
      </c>
      <c r="B3" s="216" t="s">
        <v>17</v>
      </c>
      <c r="C3" s="12" t="s">
        <v>12</v>
      </c>
      <c r="D3" s="219" t="s">
        <v>13</v>
      </c>
      <c r="E3" s="220"/>
      <c r="F3" s="220"/>
      <c r="G3" s="220"/>
      <c r="H3" s="221"/>
      <c r="I3" s="222" t="s">
        <v>482</v>
      </c>
      <c r="J3" s="224" t="s">
        <v>10</v>
      </c>
      <c r="K3" s="222" t="s">
        <v>483</v>
      </c>
      <c r="L3" s="210" t="s">
        <v>14</v>
      </c>
      <c r="M3" s="210" t="s">
        <v>19</v>
      </c>
      <c r="N3" s="210" t="s">
        <v>20</v>
      </c>
      <c r="O3" s="210" t="s">
        <v>21</v>
      </c>
      <c r="P3" s="210" t="s">
        <v>22</v>
      </c>
      <c r="Q3" s="214" t="s">
        <v>550</v>
      </c>
    </row>
    <row r="4" spans="1:17" s="3" customFormat="1" ht="15" customHeight="1" x14ac:dyDescent="0.2">
      <c r="A4" s="212"/>
      <c r="B4" s="217"/>
      <c r="C4" s="228" t="s">
        <v>27</v>
      </c>
      <c r="D4" s="230" t="s">
        <v>8</v>
      </c>
      <c r="E4" s="230" t="s">
        <v>9</v>
      </c>
      <c r="F4" s="232" t="s">
        <v>15</v>
      </c>
      <c r="G4" s="233"/>
      <c r="H4" s="208" t="s">
        <v>16</v>
      </c>
      <c r="I4" s="222"/>
      <c r="J4" s="224"/>
      <c r="K4" s="226"/>
      <c r="L4" s="210"/>
      <c r="M4" s="210"/>
      <c r="N4" s="210"/>
      <c r="O4" s="210"/>
      <c r="P4" s="210"/>
      <c r="Q4" s="215"/>
    </row>
    <row r="5" spans="1:17" ht="15" customHeight="1" x14ac:dyDescent="0.25">
      <c r="A5" s="213"/>
      <c r="B5" s="217"/>
      <c r="C5" s="228"/>
      <c r="D5" s="235"/>
      <c r="E5" s="235"/>
      <c r="F5" s="9" t="s">
        <v>10</v>
      </c>
      <c r="G5" s="9" t="s">
        <v>11</v>
      </c>
      <c r="H5" s="234"/>
      <c r="I5" s="223"/>
      <c r="J5" s="225"/>
      <c r="K5" s="227"/>
      <c r="L5" s="236"/>
      <c r="M5" s="236"/>
      <c r="N5" s="236"/>
      <c r="O5" s="236"/>
      <c r="P5" s="236"/>
      <c r="Q5" s="177" t="s">
        <v>552</v>
      </c>
    </row>
    <row r="6" spans="1:17" x14ac:dyDescent="0.25">
      <c r="A6" s="3" t="s">
        <v>566</v>
      </c>
      <c r="B6" s="83" t="s">
        <v>97</v>
      </c>
      <c r="C6" s="1" t="s">
        <v>28</v>
      </c>
      <c r="D6" s="74" t="s">
        <v>97</v>
      </c>
      <c r="E6" s="1" t="s">
        <v>28</v>
      </c>
      <c r="F6" s="74" t="s">
        <v>151</v>
      </c>
      <c r="G6" s="74" t="s">
        <v>152</v>
      </c>
      <c r="H6" s="74" t="s">
        <v>82</v>
      </c>
      <c r="I6" s="127" t="str">
        <f t="shared" ref="I6:I27" si="0">CONCATENATE("SITE-BAT-NIV-ZONE-METIER-",B6,"-",C6,"-",D6,"-",E6,"-",F6,IF(G6="","","."),G6,"-",H6)</f>
        <v>SITE-BAT-NIV-ZONE-METIER-TT-XXX-TT-XXX-FROID.ALL-TM</v>
      </c>
      <c r="J6" s="24" t="s">
        <v>172</v>
      </c>
      <c r="K6" s="130" t="str">
        <f t="shared" ref="K6:K27" si="1">CONCATENATE("SITE-BAT-NIV-ZONE-METIER-",B6,"-",C6," - ",J6)</f>
        <v>SITE-BAT-NIV-ZONE-METIER-TT-XXX - Température départ EG générale</v>
      </c>
      <c r="L6" s="64"/>
      <c r="M6" s="64"/>
      <c r="N6" s="64"/>
      <c r="O6" s="6">
        <v>0.4</v>
      </c>
      <c r="P6" s="6" t="s">
        <v>84</v>
      </c>
      <c r="Q6" s="175"/>
    </row>
    <row r="7" spans="1:17" x14ac:dyDescent="0.25">
      <c r="A7" s="3" t="s">
        <v>566</v>
      </c>
      <c r="B7" s="83" t="s">
        <v>97</v>
      </c>
      <c r="C7" s="1" t="s">
        <v>28</v>
      </c>
      <c r="D7" s="74" t="s">
        <v>97</v>
      </c>
      <c r="E7" s="1" t="s">
        <v>28</v>
      </c>
      <c r="F7" s="74" t="s">
        <v>151</v>
      </c>
      <c r="G7" s="74" t="s">
        <v>153</v>
      </c>
      <c r="H7" s="74" t="s">
        <v>82</v>
      </c>
      <c r="I7" s="127" t="str">
        <f t="shared" si="0"/>
        <v>SITE-BAT-NIV-ZONE-METIER-TT-XXX-TT-XXX-FROID.RET-TM</v>
      </c>
      <c r="J7" s="165" t="s">
        <v>577</v>
      </c>
      <c r="K7" s="130" t="str">
        <f t="shared" si="1"/>
        <v>SITE-BAT-NIV-ZONE-METIER-TT-XXX - Température retour EG générale</v>
      </c>
      <c r="L7" s="64"/>
      <c r="M7" s="64"/>
      <c r="N7" s="64"/>
      <c r="O7" s="6">
        <v>0.4</v>
      </c>
      <c r="P7" s="6" t="s">
        <v>84</v>
      </c>
      <c r="Q7" s="175"/>
    </row>
    <row r="8" spans="1:17" x14ac:dyDescent="0.25">
      <c r="A8" s="3" t="s">
        <v>566</v>
      </c>
      <c r="B8" s="83" t="s">
        <v>97</v>
      </c>
      <c r="C8" s="1" t="s">
        <v>28</v>
      </c>
      <c r="D8" s="74" t="s">
        <v>97</v>
      </c>
      <c r="E8" s="1" t="s">
        <v>28</v>
      </c>
      <c r="F8" s="74" t="s">
        <v>154</v>
      </c>
      <c r="G8" s="74" t="s">
        <v>152</v>
      </c>
      <c r="H8" s="74" t="s">
        <v>82</v>
      </c>
      <c r="I8" s="127" t="str">
        <f t="shared" si="0"/>
        <v>SITE-BAT-NIV-ZONE-METIER-TT-XXX-TT-XXX-CHAUD.ALL-TM</v>
      </c>
      <c r="J8" s="24" t="s">
        <v>177</v>
      </c>
      <c r="K8" s="130" t="str">
        <f t="shared" si="1"/>
        <v>SITE-BAT-NIV-ZONE-METIER-TT-XXX - Température départ EC vers échangeurs</v>
      </c>
      <c r="L8" s="10"/>
      <c r="M8" s="10"/>
      <c r="N8" s="10"/>
      <c r="O8" s="6">
        <v>0.4</v>
      </c>
      <c r="P8" s="6" t="s">
        <v>84</v>
      </c>
      <c r="Q8" s="175"/>
    </row>
    <row r="9" spans="1:17" x14ac:dyDescent="0.25">
      <c r="A9" s="3" t="s">
        <v>566</v>
      </c>
      <c r="B9" s="74" t="s">
        <v>97</v>
      </c>
      <c r="C9" s="1" t="s">
        <v>28</v>
      </c>
      <c r="D9" s="74" t="s">
        <v>97</v>
      </c>
      <c r="E9" s="1" t="s">
        <v>28</v>
      </c>
      <c r="F9" s="74" t="s">
        <v>154</v>
      </c>
      <c r="G9" s="74" t="s">
        <v>153</v>
      </c>
      <c r="H9" s="74" t="s">
        <v>82</v>
      </c>
      <c r="I9" s="127" t="str">
        <f t="shared" si="0"/>
        <v>SITE-BAT-NIV-ZONE-METIER-TT-XXX-TT-XXX-CHAUD.RET-TM</v>
      </c>
      <c r="J9" s="24" t="s">
        <v>178</v>
      </c>
      <c r="K9" s="130" t="str">
        <f t="shared" si="1"/>
        <v>SITE-BAT-NIV-ZONE-METIER-TT-XXX - Sonde de température retour EC depuis échangeurs</v>
      </c>
      <c r="L9" s="10"/>
      <c r="M9" s="10"/>
      <c r="N9" s="10"/>
      <c r="O9" s="6">
        <v>0.4</v>
      </c>
      <c r="P9" s="6" t="s">
        <v>84</v>
      </c>
      <c r="Q9" s="175"/>
    </row>
    <row r="10" spans="1:17" x14ac:dyDescent="0.25">
      <c r="A10" s="3" t="s">
        <v>566</v>
      </c>
      <c r="B10" s="83" t="s">
        <v>97</v>
      </c>
      <c r="C10" s="1" t="s">
        <v>28</v>
      </c>
      <c r="D10" s="74" t="s">
        <v>97</v>
      </c>
      <c r="E10" s="1" t="s">
        <v>28</v>
      </c>
      <c r="F10" s="74" t="s">
        <v>163</v>
      </c>
      <c r="G10" s="74" t="s">
        <v>152</v>
      </c>
      <c r="H10" s="74" t="s">
        <v>82</v>
      </c>
      <c r="I10" s="127" t="str">
        <f t="shared" si="0"/>
        <v>SITE-BAT-NIV-ZONE-METIER-TT-XXX-TT-XXX-SEC.ALL-TM</v>
      </c>
      <c r="J10" s="24" t="s">
        <v>185</v>
      </c>
      <c r="K10" s="130" t="str">
        <f t="shared" si="1"/>
        <v>SITE-BAT-NIV-ZONE-METIER-TT-XXX - Température entrée secondaire échangeur 202-007</v>
      </c>
      <c r="L10" s="10"/>
      <c r="M10" s="10"/>
      <c r="N10" s="10"/>
      <c r="O10" s="6">
        <v>0.4</v>
      </c>
      <c r="P10" s="6" t="s">
        <v>84</v>
      </c>
      <c r="Q10" s="175"/>
    </row>
    <row r="11" spans="1:17" x14ac:dyDescent="0.25">
      <c r="A11" s="3" t="s">
        <v>566</v>
      </c>
      <c r="B11" s="83" t="s">
        <v>97</v>
      </c>
      <c r="C11" s="1" t="s">
        <v>28</v>
      </c>
      <c r="D11" s="74" t="s">
        <v>97</v>
      </c>
      <c r="E11" s="1" t="s">
        <v>28</v>
      </c>
      <c r="F11" s="74" t="s">
        <v>163</v>
      </c>
      <c r="G11" s="74" t="s">
        <v>153</v>
      </c>
      <c r="H11" s="74" t="s">
        <v>82</v>
      </c>
      <c r="I11" s="127" t="str">
        <f t="shared" si="0"/>
        <v>SITE-BAT-NIV-ZONE-METIER-TT-XXX-TT-XXX-SEC.RET-TM</v>
      </c>
      <c r="J11" s="24" t="s">
        <v>186</v>
      </c>
      <c r="K11" s="130" t="str">
        <f t="shared" si="1"/>
        <v>SITE-BAT-NIV-ZONE-METIER-TT-XXX - Température sortie secondaire échangeur 202-007</v>
      </c>
      <c r="L11" s="10"/>
      <c r="M11" s="10"/>
      <c r="N11" s="10"/>
      <c r="O11" s="6">
        <v>0.4</v>
      </c>
      <c r="P11" s="6" t="s">
        <v>84</v>
      </c>
      <c r="Q11" s="175"/>
    </row>
    <row r="12" spans="1:17" x14ac:dyDescent="0.25">
      <c r="A12" s="3" t="s">
        <v>566</v>
      </c>
      <c r="B12" s="83" t="s">
        <v>97</v>
      </c>
      <c r="C12" s="1" t="s">
        <v>28</v>
      </c>
      <c r="D12" s="74" t="s">
        <v>97</v>
      </c>
      <c r="E12" s="1" t="s">
        <v>28</v>
      </c>
      <c r="F12" s="74" t="s">
        <v>90</v>
      </c>
      <c r="G12" s="74" t="s">
        <v>188</v>
      </c>
      <c r="H12" s="74" t="s">
        <v>1</v>
      </c>
      <c r="I12" s="127" t="str">
        <f t="shared" si="0"/>
        <v>SITE-BAT-NIV-ZONE-METIER-TT-XXX-TT-XXX-SORT.VH-TA</v>
      </c>
      <c r="J12" s="24" t="s">
        <v>189</v>
      </c>
      <c r="K12" s="130" t="str">
        <f t="shared" si="1"/>
        <v>SITE-BAT-NIV-ZONE-METIER-TT-XXX - Valeur haute température de l'eau en sortie du puits</v>
      </c>
      <c r="L12" s="8" t="s">
        <v>18</v>
      </c>
      <c r="M12" s="20">
        <v>1</v>
      </c>
      <c r="N12" s="20" t="s">
        <v>23</v>
      </c>
      <c r="O12" s="64"/>
      <c r="P12" s="64"/>
      <c r="Q12" s="175"/>
    </row>
    <row r="13" spans="1:17" x14ac:dyDescent="0.25">
      <c r="A13" s="3" t="s">
        <v>566</v>
      </c>
      <c r="B13" s="83" t="s">
        <v>97</v>
      </c>
      <c r="C13" s="1" t="s">
        <v>28</v>
      </c>
      <c r="D13" s="74" t="s">
        <v>97</v>
      </c>
      <c r="E13" s="1" t="s">
        <v>28</v>
      </c>
      <c r="F13" s="74" t="s">
        <v>90</v>
      </c>
      <c r="G13" s="74" t="s">
        <v>190</v>
      </c>
      <c r="H13" s="74" t="s">
        <v>1</v>
      </c>
      <c r="I13" s="127" t="str">
        <f t="shared" si="0"/>
        <v>SITE-BAT-NIV-ZONE-METIER-TT-XXX-TT-XXX-SORT.VB-TA</v>
      </c>
      <c r="J13" s="24" t="s">
        <v>191</v>
      </c>
      <c r="K13" s="130" t="str">
        <f t="shared" si="1"/>
        <v>SITE-BAT-NIV-ZONE-METIER-TT-XXX - Valeur basse température de l'eau en sortie du puits</v>
      </c>
      <c r="L13" s="8" t="s">
        <v>18</v>
      </c>
      <c r="M13" s="20">
        <v>1</v>
      </c>
      <c r="N13" s="20" t="s">
        <v>23</v>
      </c>
      <c r="O13" s="64"/>
      <c r="P13" s="64"/>
      <c r="Q13" s="175"/>
    </row>
    <row r="14" spans="1:17" x14ac:dyDescent="0.25">
      <c r="A14" s="3" t="s">
        <v>566</v>
      </c>
      <c r="B14" s="83" t="s">
        <v>97</v>
      </c>
      <c r="C14" s="1" t="s">
        <v>28</v>
      </c>
      <c r="D14" s="74" t="s">
        <v>97</v>
      </c>
      <c r="E14" s="1" t="s">
        <v>28</v>
      </c>
      <c r="F14" s="74" t="s">
        <v>90</v>
      </c>
      <c r="G14" s="74"/>
      <c r="H14" s="74" t="s">
        <v>82</v>
      </c>
      <c r="I14" s="127" t="str">
        <f t="shared" si="0"/>
        <v>SITE-BAT-NIV-ZONE-METIER-TT-XXX-TT-XXX-SORT-TM</v>
      </c>
      <c r="J14" s="24" t="s">
        <v>192</v>
      </c>
      <c r="K14" s="130" t="str">
        <f t="shared" si="1"/>
        <v>SITE-BAT-NIV-ZONE-METIER-TT-XXX - Température de l'eau en sortie du puits</v>
      </c>
      <c r="L14" s="10"/>
      <c r="M14" s="10"/>
      <c r="N14" s="10"/>
      <c r="O14" s="6">
        <v>0.4</v>
      </c>
      <c r="P14" s="6" t="s">
        <v>84</v>
      </c>
      <c r="Q14" s="188" t="s">
        <v>551</v>
      </c>
    </row>
    <row r="15" spans="1:17" x14ac:dyDescent="0.25">
      <c r="A15" s="3" t="s">
        <v>566</v>
      </c>
      <c r="B15" s="83" t="s">
        <v>97</v>
      </c>
      <c r="C15" s="1" t="s">
        <v>28</v>
      </c>
      <c r="D15" s="74" t="s">
        <v>97</v>
      </c>
      <c r="E15" s="1" t="s">
        <v>28</v>
      </c>
      <c r="F15" s="74" t="s">
        <v>198</v>
      </c>
      <c r="G15" s="74" t="s">
        <v>183</v>
      </c>
      <c r="H15" s="74" t="s">
        <v>82</v>
      </c>
      <c r="I15" s="127" t="str">
        <f t="shared" si="0"/>
        <v>SITE-BAT-NIV-ZONE-METIER-TT-XXX-TT-XXX-REJ.GEO-TM</v>
      </c>
      <c r="J15" s="24" t="s">
        <v>199</v>
      </c>
      <c r="K15" s="130" t="str">
        <f t="shared" si="1"/>
        <v>SITE-BAT-NIV-ZONE-METIER-TT-XXX - Température de l'eau vers rejet Loire</v>
      </c>
      <c r="L15" s="10"/>
      <c r="M15" s="10"/>
      <c r="N15" s="10"/>
      <c r="O15" s="6">
        <v>0.4</v>
      </c>
      <c r="P15" s="6" t="s">
        <v>84</v>
      </c>
      <c r="Q15" s="175"/>
    </row>
    <row r="16" spans="1:17" x14ac:dyDescent="0.25">
      <c r="A16" s="3" t="s">
        <v>566</v>
      </c>
      <c r="B16" s="83" t="s">
        <v>97</v>
      </c>
      <c r="C16" s="1" t="s">
        <v>28</v>
      </c>
      <c r="D16" s="74" t="s">
        <v>97</v>
      </c>
      <c r="E16" s="1" t="s">
        <v>28</v>
      </c>
      <c r="F16" s="74" t="s">
        <v>154</v>
      </c>
      <c r="G16" s="74" t="s">
        <v>175</v>
      </c>
      <c r="H16" s="74" t="s">
        <v>82</v>
      </c>
      <c r="I16" s="127" t="str">
        <f t="shared" si="0"/>
        <v>SITE-BAT-NIV-ZONE-METIER-TT-XXX-TT-XXX-CHAUD.CONS-TM</v>
      </c>
      <c r="J16" s="24" t="s">
        <v>118</v>
      </c>
      <c r="K16" s="130" t="str">
        <f t="shared" si="1"/>
        <v>SITE-BAT-NIV-ZONE-METIER-TT-XXX - Consigne température sortie chaudière</v>
      </c>
      <c r="L16" s="10"/>
      <c r="M16" s="10"/>
      <c r="N16" s="10"/>
      <c r="O16" s="6">
        <v>0.4</v>
      </c>
      <c r="P16" s="6" t="s">
        <v>84</v>
      </c>
      <c r="Q16" s="175"/>
    </row>
    <row r="17" spans="1:17" x14ac:dyDescent="0.25">
      <c r="A17" s="3" t="s">
        <v>566</v>
      </c>
      <c r="B17" s="83" t="s">
        <v>97</v>
      </c>
      <c r="C17" s="1" t="s">
        <v>28</v>
      </c>
      <c r="D17" s="74" t="s">
        <v>97</v>
      </c>
      <c r="E17" s="1" t="s">
        <v>28</v>
      </c>
      <c r="F17" s="74" t="s">
        <v>96</v>
      </c>
      <c r="G17" s="74"/>
      <c r="H17" s="162" t="s">
        <v>82</v>
      </c>
      <c r="I17" s="127" t="str">
        <f t="shared" si="0"/>
        <v>SITE-BAT-NIV-ZONE-METIER-TT-XXX-TT-XXX-EXT-TM</v>
      </c>
      <c r="J17" s="24" t="s">
        <v>54</v>
      </c>
      <c r="K17" s="130" t="str">
        <f t="shared" si="1"/>
        <v>SITE-BAT-NIV-ZONE-METIER-TT-XXX - Température extérieure</v>
      </c>
      <c r="L17" s="8"/>
      <c r="M17" s="20"/>
      <c r="N17" s="20"/>
      <c r="O17" s="6">
        <v>0.4</v>
      </c>
      <c r="P17" s="6" t="s">
        <v>84</v>
      </c>
      <c r="Q17" s="175"/>
    </row>
    <row r="18" spans="1:17" x14ac:dyDescent="0.25">
      <c r="A18" s="3" t="s">
        <v>566</v>
      </c>
      <c r="B18" s="83" t="s">
        <v>97</v>
      </c>
      <c r="C18" s="1" t="s">
        <v>28</v>
      </c>
      <c r="D18" s="74" t="s">
        <v>97</v>
      </c>
      <c r="E18" s="1" t="s">
        <v>28</v>
      </c>
      <c r="F18" s="74" t="s">
        <v>163</v>
      </c>
      <c r="G18" s="74" t="s">
        <v>175</v>
      </c>
      <c r="H18" s="162" t="s">
        <v>82</v>
      </c>
      <c r="I18" s="127" t="str">
        <f t="shared" si="0"/>
        <v>SITE-BAT-NIV-ZONE-METIER-TT-XXX-TT-XXX-SEC.CONS-TM</v>
      </c>
      <c r="J18" s="24" t="s">
        <v>293</v>
      </c>
      <c r="K18" s="130" t="str">
        <f t="shared" si="1"/>
        <v>SITE-BAT-NIV-ZONE-METIER-TT-XXX - Consigne température aller primaire échangeur ERENA</v>
      </c>
      <c r="L18" s="10"/>
      <c r="M18" s="10"/>
      <c r="N18" s="10"/>
      <c r="O18" s="6">
        <v>0.4</v>
      </c>
      <c r="P18" s="6" t="s">
        <v>84</v>
      </c>
      <c r="Q18" s="175"/>
    </row>
    <row r="19" spans="1:17" x14ac:dyDescent="0.25">
      <c r="A19" s="3" t="s">
        <v>566</v>
      </c>
      <c r="B19" s="83" t="s">
        <v>97</v>
      </c>
      <c r="C19" s="1" t="s">
        <v>28</v>
      </c>
      <c r="D19" s="74" t="s">
        <v>97</v>
      </c>
      <c r="E19" s="1" t="s">
        <v>28</v>
      </c>
      <c r="F19" s="74" t="s">
        <v>202</v>
      </c>
      <c r="G19" s="74" t="s">
        <v>152</v>
      </c>
      <c r="H19" s="162" t="s">
        <v>82</v>
      </c>
      <c r="I19" s="127" t="str">
        <f t="shared" si="0"/>
        <v>SITE-BAT-NIV-ZONE-METIER-TT-XXX-TT-XXX-PRI.ALL-TM</v>
      </c>
      <c r="J19" s="24" t="s">
        <v>295</v>
      </c>
      <c r="K19" s="130" t="str">
        <f t="shared" si="1"/>
        <v>SITE-BAT-NIV-ZONE-METIER-TT-XXX - Température entrée primaire échangeur</v>
      </c>
      <c r="L19" s="10"/>
      <c r="M19" s="10"/>
      <c r="N19" s="10"/>
      <c r="O19" s="6">
        <v>0.4</v>
      </c>
      <c r="P19" s="6" t="s">
        <v>84</v>
      </c>
      <c r="Q19" s="175"/>
    </row>
    <row r="20" spans="1:17" x14ac:dyDescent="0.25">
      <c r="A20" s="3" t="s">
        <v>566</v>
      </c>
      <c r="B20" s="83" t="s">
        <v>97</v>
      </c>
      <c r="C20" s="1" t="s">
        <v>28</v>
      </c>
      <c r="D20" s="74" t="s">
        <v>97</v>
      </c>
      <c r="E20" s="1" t="s">
        <v>28</v>
      </c>
      <c r="F20" s="74" t="s">
        <v>202</v>
      </c>
      <c r="G20" s="74" t="s">
        <v>153</v>
      </c>
      <c r="H20" s="162" t="s">
        <v>82</v>
      </c>
      <c r="I20" s="127" t="str">
        <f t="shared" si="0"/>
        <v>SITE-BAT-NIV-ZONE-METIER-TT-XXX-TT-XXX-PRI.RET-TM</v>
      </c>
      <c r="J20" s="24" t="s">
        <v>296</v>
      </c>
      <c r="K20" s="130" t="str">
        <f t="shared" si="1"/>
        <v>SITE-BAT-NIV-ZONE-METIER-TT-XXX - Température sortie primaire échangeur</v>
      </c>
      <c r="L20" s="10"/>
      <c r="M20" s="10"/>
      <c r="N20" s="10"/>
      <c r="O20" s="6">
        <v>0.4</v>
      </c>
      <c r="P20" s="6" t="s">
        <v>84</v>
      </c>
      <c r="Q20" s="175"/>
    </row>
    <row r="21" spans="1:17" x14ac:dyDescent="0.25">
      <c r="A21" s="3" t="s">
        <v>566</v>
      </c>
      <c r="B21" s="74" t="s">
        <v>97</v>
      </c>
      <c r="C21" s="1" t="s">
        <v>28</v>
      </c>
      <c r="D21" s="84" t="s">
        <v>97</v>
      </c>
      <c r="E21" s="1" t="s">
        <v>28</v>
      </c>
      <c r="F21" s="74" t="s">
        <v>266</v>
      </c>
      <c r="G21" s="74"/>
      <c r="H21" s="162" t="s">
        <v>82</v>
      </c>
      <c r="I21" s="127" t="str">
        <f t="shared" si="0"/>
        <v>SITE-BAT-NIV-ZONE-METIER-TT-XXX-TT-XXX-EFS-TM</v>
      </c>
      <c r="J21" s="24" t="s">
        <v>304</v>
      </c>
      <c r="K21" s="130" t="str">
        <f t="shared" si="1"/>
        <v>SITE-BAT-NIV-ZONE-METIER-TT-XXX - Transmetteur de température arrivée eau froide</v>
      </c>
      <c r="L21" s="10"/>
      <c r="M21" s="10"/>
      <c r="N21" s="10"/>
      <c r="O21" s="6">
        <v>0.4</v>
      </c>
      <c r="P21" s="6" t="s">
        <v>84</v>
      </c>
      <c r="Q21" s="175"/>
    </row>
    <row r="22" spans="1:17" x14ac:dyDescent="0.25">
      <c r="A22" s="3" t="s">
        <v>566</v>
      </c>
      <c r="B22" s="74" t="s">
        <v>97</v>
      </c>
      <c r="C22" s="1" t="s">
        <v>28</v>
      </c>
      <c r="D22" s="84" t="s">
        <v>97</v>
      </c>
      <c r="E22" s="1" t="s">
        <v>28</v>
      </c>
      <c r="F22" s="74" t="s">
        <v>219</v>
      </c>
      <c r="G22" s="74" t="s">
        <v>152</v>
      </c>
      <c r="H22" s="162" t="s">
        <v>82</v>
      </c>
      <c r="I22" s="127" t="str">
        <f t="shared" si="0"/>
        <v>SITE-BAT-NIV-ZONE-METIER-TT-XXX-TT-XXX-ECS.ALL-TM</v>
      </c>
      <c r="J22" s="24" t="s">
        <v>305</v>
      </c>
      <c r="K22" s="130" t="str">
        <f t="shared" si="1"/>
        <v>SITE-BAT-NIV-ZONE-METIER-TT-XXX - Transmetteur de température départ eau chaude</v>
      </c>
      <c r="L22" s="10"/>
      <c r="M22" s="10"/>
      <c r="N22" s="10"/>
      <c r="O22" s="6">
        <v>0.4</v>
      </c>
      <c r="P22" s="6" t="s">
        <v>84</v>
      </c>
      <c r="Q22" s="175"/>
    </row>
    <row r="23" spans="1:17" x14ac:dyDescent="0.25">
      <c r="A23" s="3" t="s">
        <v>566</v>
      </c>
      <c r="B23" s="74" t="s">
        <v>97</v>
      </c>
      <c r="C23" s="1" t="s">
        <v>28</v>
      </c>
      <c r="D23" s="84" t="s">
        <v>97</v>
      </c>
      <c r="E23" s="1" t="s">
        <v>28</v>
      </c>
      <c r="F23" s="74" t="s">
        <v>265</v>
      </c>
      <c r="G23" s="74" t="s">
        <v>153</v>
      </c>
      <c r="H23" s="162" t="s">
        <v>82</v>
      </c>
      <c r="I23" s="127" t="str">
        <f t="shared" si="0"/>
        <v>SITE-BAT-NIV-ZONE-METIER-TT-XXX-TT-XXX-BECS.RET-TM</v>
      </c>
      <c r="J23" s="24" t="s">
        <v>306</v>
      </c>
      <c r="K23" s="130" t="str">
        <f t="shared" si="1"/>
        <v>SITE-BAT-NIV-ZONE-METIER-TT-XXX - Transmetteur de température retour bouclage</v>
      </c>
      <c r="L23" s="8"/>
      <c r="M23" s="20"/>
      <c r="N23" s="20"/>
      <c r="O23" s="6">
        <v>0.4</v>
      </c>
      <c r="P23" s="6" t="s">
        <v>84</v>
      </c>
      <c r="Q23" s="175"/>
    </row>
    <row r="24" spans="1:17" x14ac:dyDescent="0.25">
      <c r="A24" s="3" t="s">
        <v>566</v>
      </c>
      <c r="B24" s="74" t="s">
        <v>97</v>
      </c>
      <c r="C24" s="1" t="s">
        <v>28</v>
      </c>
      <c r="D24" s="84" t="s">
        <v>97</v>
      </c>
      <c r="E24" s="1" t="s">
        <v>28</v>
      </c>
      <c r="F24" s="74" t="s">
        <v>307</v>
      </c>
      <c r="G24" s="74"/>
      <c r="H24" s="74" t="s">
        <v>82</v>
      </c>
      <c r="I24" s="127" t="str">
        <f t="shared" si="0"/>
        <v>SITE-BAT-NIV-ZONE-METIER-TT-XXX-TT-XXX-EFA-TM</v>
      </c>
      <c r="J24" s="24" t="s">
        <v>311</v>
      </c>
      <c r="K24" s="130" t="str">
        <f t="shared" si="1"/>
        <v>SITE-BAT-NIV-ZONE-METIER-TT-XXX - Sonde de température</v>
      </c>
      <c r="L24" s="10"/>
      <c r="M24" s="10"/>
      <c r="N24" s="10"/>
      <c r="O24" s="6">
        <v>0.4</v>
      </c>
      <c r="P24" s="6" t="s">
        <v>84</v>
      </c>
      <c r="Q24" s="175"/>
    </row>
    <row r="25" spans="1:17" x14ac:dyDescent="0.25">
      <c r="A25" s="3" t="s">
        <v>566</v>
      </c>
      <c r="B25" s="74" t="s">
        <v>97</v>
      </c>
      <c r="C25" s="1" t="s">
        <v>28</v>
      </c>
      <c r="D25" s="84" t="s">
        <v>97</v>
      </c>
      <c r="E25" s="1" t="s">
        <v>28</v>
      </c>
      <c r="F25" s="74" t="s">
        <v>219</v>
      </c>
      <c r="G25" s="74"/>
      <c r="H25" s="74" t="s">
        <v>82</v>
      </c>
      <c r="I25" s="127" t="str">
        <f t="shared" si="0"/>
        <v>SITE-BAT-NIV-ZONE-METIER-TT-XXX-TT-XXX-ECS-TM</v>
      </c>
      <c r="J25" s="24" t="s">
        <v>311</v>
      </c>
      <c r="K25" s="130" t="str">
        <f t="shared" si="1"/>
        <v>SITE-BAT-NIV-ZONE-METIER-TT-XXX - Sonde de température</v>
      </c>
      <c r="L25" s="10"/>
      <c r="M25" s="10"/>
      <c r="N25" s="10"/>
      <c r="O25" s="6">
        <v>0.4</v>
      </c>
      <c r="P25" s="6" t="s">
        <v>84</v>
      </c>
      <c r="Q25" s="175"/>
    </row>
    <row r="26" spans="1:17" x14ac:dyDescent="0.25">
      <c r="A26" s="3" t="s">
        <v>566</v>
      </c>
      <c r="B26" s="74" t="s">
        <v>97</v>
      </c>
      <c r="C26" s="1" t="s">
        <v>28</v>
      </c>
      <c r="D26" s="84" t="s">
        <v>97</v>
      </c>
      <c r="E26" s="1" t="s">
        <v>28</v>
      </c>
      <c r="F26" s="74" t="s">
        <v>265</v>
      </c>
      <c r="G26" s="74"/>
      <c r="H26" s="74" t="s">
        <v>82</v>
      </c>
      <c r="I26" s="127" t="str">
        <f t="shared" si="0"/>
        <v>SITE-BAT-NIV-ZONE-METIER-TT-XXX-TT-XXX-BECS-TM</v>
      </c>
      <c r="J26" s="24" t="s">
        <v>311</v>
      </c>
      <c r="K26" s="130" t="str">
        <f t="shared" si="1"/>
        <v>SITE-BAT-NIV-ZONE-METIER-TT-XXX - Sonde de température</v>
      </c>
      <c r="L26" s="10"/>
      <c r="M26" s="10"/>
      <c r="N26" s="10"/>
      <c r="O26" s="6">
        <v>0.4</v>
      </c>
      <c r="P26" s="6" t="s">
        <v>84</v>
      </c>
      <c r="Q26" s="175"/>
    </row>
    <row r="27" spans="1:17" x14ac:dyDescent="0.25">
      <c r="A27" s="195" t="s">
        <v>579</v>
      </c>
      <c r="B27" s="162" t="s">
        <v>97</v>
      </c>
      <c r="C27" s="161" t="s">
        <v>28</v>
      </c>
      <c r="D27" s="168" t="s">
        <v>97</v>
      </c>
      <c r="E27" s="161" t="s">
        <v>28</v>
      </c>
      <c r="F27" s="162" t="s">
        <v>578</v>
      </c>
      <c r="G27" s="196"/>
      <c r="H27" s="162" t="s">
        <v>82</v>
      </c>
      <c r="I27" s="127" t="str">
        <f t="shared" si="0"/>
        <v>SITE-BAT-NIV-ZONE-METIER-TT-XXX-TT-XXX-BEG-TM</v>
      </c>
      <c r="J27" s="165" t="s">
        <v>580</v>
      </c>
      <c r="K27" s="130" t="str">
        <f t="shared" si="1"/>
        <v>SITE-BAT-NIV-ZONE-METIER-TT-XXX - Sonde Ballon Eau Glacé</v>
      </c>
      <c r="L27" s="10"/>
      <c r="M27" s="10"/>
      <c r="N27" s="10"/>
      <c r="O27" s="6">
        <v>0.4</v>
      </c>
      <c r="P27" s="6" t="s">
        <v>84</v>
      </c>
      <c r="Q27" s="175"/>
    </row>
    <row r="28" spans="1:17" x14ac:dyDescent="0.25">
      <c r="A28" s="193"/>
      <c r="K28" s="11"/>
    </row>
    <row r="29" spans="1:17" x14ac:dyDescent="0.25">
      <c r="A29" s="193"/>
      <c r="K29" s="11"/>
    </row>
    <row r="30" spans="1:17" x14ac:dyDescent="0.25">
      <c r="A30" s="193"/>
      <c r="H30" s="11"/>
      <c r="I30" s="11"/>
      <c r="J30" s="11"/>
      <c r="K30" s="11"/>
      <c r="L30"/>
      <c r="M30"/>
      <c r="N30"/>
    </row>
    <row r="31" spans="1:17" x14ac:dyDescent="0.25">
      <c r="A31" s="193"/>
      <c r="H31" s="11"/>
      <c r="I31" s="11"/>
      <c r="J31" s="11"/>
      <c r="K31" s="11"/>
      <c r="L31"/>
      <c r="M31"/>
      <c r="N31"/>
    </row>
    <row r="32" spans="1:17" x14ac:dyDescent="0.25">
      <c r="A32" s="193"/>
      <c r="H32" s="11"/>
      <c r="I32" s="11"/>
      <c r="J32" s="11"/>
      <c r="K32" s="11"/>
      <c r="L32"/>
      <c r="M32"/>
      <c r="N32"/>
    </row>
    <row r="33" spans="1:14" x14ac:dyDescent="0.25">
      <c r="A33" s="193"/>
      <c r="H33" s="11"/>
      <c r="I33" s="11"/>
      <c r="J33" s="11"/>
      <c r="K33" s="11"/>
      <c r="L33"/>
      <c r="M33"/>
      <c r="N33"/>
    </row>
    <row r="34" spans="1:14" x14ac:dyDescent="0.25">
      <c r="A34" s="193"/>
      <c r="H34" s="11"/>
      <c r="I34" s="11"/>
      <c r="J34" s="11"/>
      <c r="K34" s="11"/>
      <c r="L34"/>
      <c r="M34"/>
      <c r="N34"/>
    </row>
    <row r="35" spans="1:14" x14ac:dyDescent="0.25">
      <c r="A35" s="193"/>
      <c r="K35" s="11"/>
    </row>
    <row r="36" spans="1:14" x14ac:dyDescent="0.25">
      <c r="A36" s="181"/>
      <c r="K36" s="11"/>
    </row>
    <row r="37" spans="1:14" x14ac:dyDescent="0.25">
      <c r="A37" s="193"/>
      <c r="K37" s="11"/>
    </row>
    <row r="38" spans="1:14" x14ac:dyDescent="0.25">
      <c r="A38" s="193"/>
      <c r="K38" s="11"/>
    </row>
    <row r="39" spans="1:14" x14ac:dyDescent="0.25">
      <c r="A39" s="193"/>
    </row>
    <row r="40" spans="1:14" x14ac:dyDescent="0.25">
      <c r="A40" s="193"/>
    </row>
    <row r="41" spans="1:14" x14ac:dyDescent="0.25">
      <c r="A41" s="181"/>
      <c r="K41" s="11"/>
    </row>
    <row r="42" spans="1:14" x14ac:dyDescent="0.25">
      <c r="A42" s="193"/>
      <c r="K42" s="11"/>
    </row>
    <row r="43" spans="1:14" x14ac:dyDescent="0.25">
      <c r="A43" s="193"/>
      <c r="K43" s="37"/>
    </row>
    <row r="44" spans="1:14" x14ac:dyDescent="0.25">
      <c r="A44" s="193"/>
      <c r="K44" s="37"/>
    </row>
    <row r="45" spans="1:14" x14ac:dyDescent="0.25">
      <c r="A45" s="193"/>
      <c r="K45" s="37"/>
    </row>
    <row r="46" spans="1:14" x14ac:dyDescent="0.25">
      <c r="A46" s="181"/>
    </row>
    <row r="47" spans="1:14" x14ac:dyDescent="0.25">
      <c r="A47" s="193"/>
    </row>
    <row r="48" spans="1:14" x14ac:dyDescent="0.25">
      <c r="A48" s="193"/>
    </row>
    <row r="49" spans="1:1" x14ac:dyDescent="0.25">
      <c r="A49" s="193"/>
    </row>
    <row r="50" spans="1:1" x14ac:dyDescent="0.25">
      <c r="A50" s="193"/>
    </row>
    <row r="51" spans="1:1" x14ac:dyDescent="0.25">
      <c r="A51" s="194"/>
    </row>
    <row r="52" spans="1:1" x14ac:dyDescent="0.25">
      <c r="A52" s="194"/>
    </row>
  </sheetData>
  <mergeCells count="17">
    <mergeCell ref="K3:K5"/>
    <mergeCell ref="L3:L5"/>
    <mergeCell ref="Q3:Q4"/>
    <mergeCell ref="N3:N5"/>
    <mergeCell ref="O3:O5"/>
    <mergeCell ref="P3:P5"/>
    <mergeCell ref="M3:M5"/>
    <mergeCell ref="A3:A5"/>
    <mergeCell ref="B3:B5"/>
    <mergeCell ref="D3:H3"/>
    <mergeCell ref="I3:I5"/>
    <mergeCell ref="J3:J5"/>
    <mergeCell ref="C4:C5"/>
    <mergeCell ref="D4:D5"/>
    <mergeCell ref="E4:E5"/>
    <mergeCell ref="F4:G4"/>
    <mergeCell ref="H4:H5"/>
  </mergeCells>
  <conditionalFormatting sqref="I1:I2">
    <cfRule type="duplicateValues" dxfId="15" priority="31"/>
  </conditionalFormatting>
  <conditionalFormatting sqref="I3:I5">
    <cfRule type="duplicateValues" dxfId="14" priority="1"/>
  </conditionalFormatting>
  <conditionalFormatting sqref="I28:I29 I35:I1048576 F30:F34 I1:I2">
    <cfRule type="duplicateValues" dxfId="13" priority="29"/>
  </conditionalFormatting>
  <conditionalFormatting sqref="J27:J29 J35:J1048576 G30:G34">
    <cfRule type="duplicateValues" dxfId="12" priority="30"/>
  </conditionalFormatting>
  <conditionalFormatting sqref="K50:K1048576">
    <cfRule type="duplicateValues" dxfId="11" priority="2"/>
  </conditionalFormatting>
  <pageMargins left="0.7" right="0.7" top="0.75" bottom="0.75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5"/>
  <dimension ref="A1:Q52"/>
  <sheetViews>
    <sheetView zoomScale="70" zoomScaleNormal="70" workbookViewId="0">
      <selection activeCell="C9" sqref="C9"/>
    </sheetView>
  </sheetViews>
  <sheetFormatPr baseColWidth="10" defaultRowHeight="15" x14ac:dyDescent="0.25"/>
  <cols>
    <col min="1" max="1" width="5" style="3" customWidth="1"/>
    <col min="2" max="3" width="15" customWidth="1"/>
    <col min="5" max="5" width="14.7109375" customWidth="1"/>
    <col min="9" max="9" width="64.28515625" customWidth="1"/>
    <col min="10" max="10" width="61.5703125" customWidth="1"/>
    <col min="11" max="11" width="104" customWidth="1"/>
    <col min="12" max="12" width="13.140625" style="11" customWidth="1"/>
    <col min="13" max="13" width="11.42578125" style="11"/>
    <col min="14" max="14" width="22.28515625" style="11" customWidth="1"/>
    <col min="15" max="15" width="13.140625" customWidth="1"/>
    <col min="17" max="17" width="20.85546875" customWidth="1"/>
  </cols>
  <sheetData>
    <row r="1" spans="1:17" s="3" customFormat="1" ht="26.25" x14ac:dyDescent="0.4">
      <c r="B1" s="5" t="s">
        <v>355</v>
      </c>
      <c r="D1" s="5"/>
      <c r="H1" s="5" t="s">
        <v>97</v>
      </c>
      <c r="L1" s="4"/>
      <c r="M1" s="4"/>
      <c r="N1" s="4"/>
      <c r="Q1"/>
    </row>
    <row r="2" spans="1:17" s="3" customFormat="1" x14ac:dyDescent="0.25">
      <c r="L2" s="4"/>
      <c r="M2" s="4"/>
      <c r="N2" s="4"/>
      <c r="Q2"/>
    </row>
    <row r="3" spans="1:17" s="3" customFormat="1" ht="28.5" customHeight="1" x14ac:dyDescent="0.2">
      <c r="A3" s="211" t="s">
        <v>565</v>
      </c>
      <c r="B3" s="216" t="s">
        <v>17</v>
      </c>
      <c r="C3" s="12" t="s">
        <v>12</v>
      </c>
      <c r="D3" s="219" t="s">
        <v>13</v>
      </c>
      <c r="E3" s="220"/>
      <c r="F3" s="220"/>
      <c r="G3" s="220"/>
      <c r="H3" s="221"/>
      <c r="I3" s="222" t="s">
        <v>482</v>
      </c>
      <c r="J3" s="224" t="s">
        <v>10</v>
      </c>
      <c r="K3" s="222" t="s">
        <v>483</v>
      </c>
      <c r="L3" s="210" t="s">
        <v>14</v>
      </c>
      <c r="M3" s="210" t="s">
        <v>19</v>
      </c>
      <c r="N3" s="210" t="s">
        <v>20</v>
      </c>
      <c r="O3" s="210" t="s">
        <v>21</v>
      </c>
      <c r="P3" s="210" t="s">
        <v>22</v>
      </c>
      <c r="Q3" s="214" t="s">
        <v>550</v>
      </c>
    </row>
    <row r="4" spans="1:17" s="3" customFormat="1" ht="15" customHeight="1" x14ac:dyDescent="0.2">
      <c r="A4" s="212"/>
      <c r="B4" s="217"/>
      <c r="C4" s="228" t="s">
        <v>27</v>
      </c>
      <c r="D4" s="230" t="s">
        <v>8</v>
      </c>
      <c r="E4" s="230" t="s">
        <v>9</v>
      </c>
      <c r="F4" s="232" t="s">
        <v>15</v>
      </c>
      <c r="G4" s="233"/>
      <c r="H4" s="208" t="s">
        <v>16</v>
      </c>
      <c r="I4" s="222"/>
      <c r="J4" s="224"/>
      <c r="K4" s="226"/>
      <c r="L4" s="210"/>
      <c r="M4" s="210"/>
      <c r="N4" s="210"/>
      <c r="O4" s="210"/>
      <c r="P4" s="210"/>
      <c r="Q4" s="215"/>
    </row>
    <row r="5" spans="1:17" ht="15" customHeight="1" x14ac:dyDescent="0.25">
      <c r="A5" s="213"/>
      <c r="B5" s="217"/>
      <c r="C5" s="228"/>
      <c r="D5" s="235"/>
      <c r="E5" s="235"/>
      <c r="F5" s="9" t="s">
        <v>10</v>
      </c>
      <c r="G5" s="9" t="s">
        <v>11</v>
      </c>
      <c r="H5" s="234"/>
      <c r="I5" s="223"/>
      <c r="J5" s="225"/>
      <c r="K5" s="227"/>
      <c r="L5" s="236"/>
      <c r="M5" s="236"/>
      <c r="N5" s="236"/>
      <c r="O5" s="236"/>
      <c r="P5" s="236"/>
      <c r="Q5" s="177" t="s">
        <v>552</v>
      </c>
    </row>
    <row r="6" spans="1:17" x14ac:dyDescent="0.25">
      <c r="A6" s="3" t="s">
        <v>566</v>
      </c>
      <c r="B6" s="10" t="s">
        <v>168</v>
      </c>
      <c r="C6" s="1" t="s">
        <v>28</v>
      </c>
      <c r="D6" s="10" t="s">
        <v>168</v>
      </c>
      <c r="E6" s="1" t="s">
        <v>28</v>
      </c>
      <c r="F6" s="17" t="s">
        <v>0</v>
      </c>
      <c r="G6" s="17"/>
      <c r="H6" s="10" t="s">
        <v>1</v>
      </c>
      <c r="I6" s="127" t="str">
        <f>CONCATENATE("SITE-BAT-NIV-ZONE-METIER-",B6,"-",C6,"-",D6,"-",E6,"-",F6,IF(G6="","","."),G6,"-",H6)</f>
        <v>SITE-BAT-NIV-ZONE-METIER-TTE-XXX-TTE-XXX-SYN-TA</v>
      </c>
      <c r="J6" s="75" t="s">
        <v>384</v>
      </c>
      <c r="K6" s="130" t="str">
        <f>CONCATENATE("SITE-BAT-NIV-ZONE-METIER-",B6,"-",C6," - ",J6)</f>
        <v xml:space="preserve">SITE-BAT-NIV-ZONE-METIER-TTE-XXX - Synthèse défaut traitement d'eau </v>
      </c>
      <c r="L6" s="19" t="s">
        <v>18</v>
      </c>
      <c r="M6" s="20">
        <v>1</v>
      </c>
      <c r="N6" s="20" t="s">
        <v>23</v>
      </c>
      <c r="O6" s="18"/>
      <c r="P6" s="18"/>
      <c r="Q6" s="175" t="s">
        <v>551</v>
      </c>
    </row>
    <row r="7" spans="1:17" x14ac:dyDescent="0.25">
      <c r="K7" s="11"/>
      <c r="N7"/>
      <c r="Q7" s="176"/>
    </row>
    <row r="8" spans="1:17" x14ac:dyDescent="0.25">
      <c r="K8" s="11"/>
      <c r="Q8" s="176"/>
    </row>
    <row r="9" spans="1:17" x14ac:dyDescent="0.25">
      <c r="K9" s="11"/>
      <c r="Q9" s="176"/>
    </row>
    <row r="10" spans="1:17" x14ac:dyDescent="0.25">
      <c r="K10" s="11"/>
      <c r="Q10" s="176"/>
    </row>
    <row r="11" spans="1:17" x14ac:dyDescent="0.25">
      <c r="A11" s="181"/>
      <c r="K11" s="11"/>
      <c r="Q11" s="176"/>
    </row>
    <row r="12" spans="1:17" x14ac:dyDescent="0.25">
      <c r="A12" s="193"/>
      <c r="K12" s="11"/>
      <c r="Q12" s="176"/>
    </row>
    <row r="13" spans="1:17" x14ac:dyDescent="0.25">
      <c r="A13" s="193"/>
      <c r="Q13" s="176"/>
    </row>
    <row r="14" spans="1:17" x14ac:dyDescent="0.25">
      <c r="A14" s="193"/>
      <c r="Q14" s="176"/>
    </row>
    <row r="15" spans="1:17" x14ac:dyDescent="0.25">
      <c r="A15" s="193"/>
      <c r="Q15" s="176"/>
    </row>
    <row r="16" spans="1:17" x14ac:dyDescent="0.25">
      <c r="A16" s="193"/>
      <c r="K16" s="11"/>
      <c r="Q16" s="176"/>
    </row>
    <row r="17" spans="1:17" x14ac:dyDescent="0.25">
      <c r="A17" s="193"/>
      <c r="K17" s="11"/>
      <c r="Q17" s="176"/>
    </row>
    <row r="18" spans="1:17" x14ac:dyDescent="0.25">
      <c r="A18" s="193"/>
      <c r="K18" s="11"/>
      <c r="Q18" s="176"/>
    </row>
    <row r="19" spans="1:17" x14ac:dyDescent="0.25">
      <c r="A19" s="193"/>
      <c r="K19" s="11"/>
      <c r="Q19" s="176"/>
    </row>
    <row r="20" spans="1:17" x14ac:dyDescent="0.25">
      <c r="A20" s="181"/>
      <c r="K20" s="11"/>
      <c r="Q20" s="176"/>
    </row>
    <row r="21" spans="1:17" x14ac:dyDescent="0.25">
      <c r="A21" s="193"/>
      <c r="K21" s="11"/>
      <c r="Q21" s="176"/>
    </row>
    <row r="22" spans="1:17" x14ac:dyDescent="0.25">
      <c r="A22" s="193"/>
      <c r="K22" s="11"/>
      <c r="Q22" s="176"/>
    </row>
    <row r="23" spans="1:17" x14ac:dyDescent="0.25">
      <c r="A23" s="193"/>
      <c r="K23" s="11"/>
      <c r="Q23" s="176"/>
    </row>
    <row r="24" spans="1:17" x14ac:dyDescent="0.25">
      <c r="A24" s="193"/>
      <c r="K24" s="11"/>
      <c r="Q24" s="176"/>
    </row>
    <row r="25" spans="1:17" x14ac:dyDescent="0.25">
      <c r="A25" s="193"/>
      <c r="K25" s="11"/>
      <c r="Q25" s="178"/>
    </row>
    <row r="26" spans="1:17" x14ac:dyDescent="0.25">
      <c r="A26" s="193"/>
      <c r="K26" s="11"/>
    </row>
    <row r="27" spans="1:17" x14ac:dyDescent="0.25">
      <c r="A27" s="181"/>
      <c r="K27" s="11"/>
    </row>
    <row r="28" spans="1:17" x14ac:dyDescent="0.25">
      <c r="A28" s="193"/>
      <c r="K28" s="11"/>
    </row>
    <row r="29" spans="1:17" x14ac:dyDescent="0.25">
      <c r="A29" s="193"/>
      <c r="K29" s="11"/>
    </row>
    <row r="30" spans="1:17" x14ac:dyDescent="0.25">
      <c r="A30" s="193"/>
      <c r="K30" s="11"/>
    </row>
    <row r="31" spans="1:17" x14ac:dyDescent="0.25">
      <c r="A31" s="193"/>
      <c r="K31" s="11"/>
    </row>
    <row r="32" spans="1:17" x14ac:dyDescent="0.25">
      <c r="A32" s="193"/>
      <c r="K32" s="11"/>
    </row>
    <row r="33" spans="1:11" x14ac:dyDescent="0.25">
      <c r="A33" s="193"/>
      <c r="K33" s="11"/>
    </row>
    <row r="34" spans="1:11" x14ac:dyDescent="0.25">
      <c r="A34" s="193"/>
      <c r="K34" s="11"/>
    </row>
    <row r="35" spans="1:11" x14ac:dyDescent="0.25">
      <c r="A35" s="193"/>
      <c r="K35" s="11"/>
    </row>
    <row r="36" spans="1:11" x14ac:dyDescent="0.25">
      <c r="A36" s="181"/>
      <c r="K36" s="11"/>
    </row>
    <row r="37" spans="1:11" x14ac:dyDescent="0.25">
      <c r="A37" s="193"/>
      <c r="K37" s="11"/>
    </row>
    <row r="38" spans="1:11" x14ac:dyDescent="0.25">
      <c r="A38" s="193"/>
      <c r="K38" s="11"/>
    </row>
    <row r="39" spans="1:11" x14ac:dyDescent="0.25">
      <c r="A39" s="193"/>
    </row>
    <row r="40" spans="1:11" x14ac:dyDescent="0.25">
      <c r="A40" s="193"/>
    </row>
    <row r="41" spans="1:11" x14ac:dyDescent="0.25">
      <c r="A41" s="181"/>
      <c r="K41" s="11"/>
    </row>
    <row r="42" spans="1:11" x14ac:dyDescent="0.25">
      <c r="A42" s="193"/>
      <c r="K42" s="11"/>
    </row>
    <row r="43" spans="1:11" x14ac:dyDescent="0.25">
      <c r="A43" s="193"/>
      <c r="K43" s="37"/>
    </row>
    <row r="44" spans="1:11" x14ac:dyDescent="0.25">
      <c r="A44" s="193"/>
      <c r="K44" s="37"/>
    </row>
    <row r="45" spans="1:11" x14ac:dyDescent="0.25">
      <c r="A45" s="193"/>
      <c r="K45" s="37"/>
    </row>
    <row r="46" spans="1:11" x14ac:dyDescent="0.25">
      <c r="A46" s="181"/>
    </row>
    <row r="47" spans="1:11" x14ac:dyDescent="0.25">
      <c r="A47" s="193"/>
    </row>
    <row r="48" spans="1:11" x14ac:dyDescent="0.25">
      <c r="A48" s="193"/>
    </row>
    <row r="49" spans="1:1" x14ac:dyDescent="0.25">
      <c r="A49" s="193"/>
    </row>
    <row r="50" spans="1:1" x14ac:dyDescent="0.25">
      <c r="A50" s="193"/>
    </row>
    <row r="51" spans="1:1" x14ac:dyDescent="0.25">
      <c r="A51" s="194"/>
    </row>
    <row r="52" spans="1:1" x14ac:dyDescent="0.25">
      <c r="A52" s="194"/>
    </row>
  </sheetData>
  <mergeCells count="17">
    <mergeCell ref="K3:K5"/>
    <mergeCell ref="L3:L5"/>
    <mergeCell ref="Q3:Q4"/>
    <mergeCell ref="N3:N5"/>
    <mergeCell ref="O3:O5"/>
    <mergeCell ref="P3:P5"/>
    <mergeCell ref="M3:M5"/>
    <mergeCell ref="A3:A5"/>
    <mergeCell ref="B3:B5"/>
    <mergeCell ref="D3:H3"/>
    <mergeCell ref="I3:I5"/>
    <mergeCell ref="J3:J5"/>
    <mergeCell ref="C4:C5"/>
    <mergeCell ref="D4:D5"/>
    <mergeCell ref="E4:E5"/>
    <mergeCell ref="F4:G4"/>
    <mergeCell ref="H4:H5"/>
  </mergeCells>
  <conditionalFormatting sqref="I1:I2">
    <cfRule type="duplicateValues" dxfId="10" priority="19"/>
  </conditionalFormatting>
  <conditionalFormatting sqref="I3:I5">
    <cfRule type="duplicateValues" dxfId="9" priority="1"/>
  </conditionalFormatting>
  <conditionalFormatting sqref="I7:I1048576 I1:I2">
    <cfRule type="duplicateValues" dxfId="8" priority="38122"/>
  </conditionalFormatting>
  <conditionalFormatting sqref="J7:J1048576">
    <cfRule type="duplicateValues" dxfId="7" priority="38125"/>
  </conditionalFormatting>
  <conditionalFormatting sqref="K50:K1048576">
    <cfRule type="duplicateValues" dxfId="6" priority="2"/>
  </conditionalFormatting>
  <pageMargins left="0.7" right="0.7" top="0.75" bottom="0.75" header="0.3" footer="0.3"/>
  <pageSetup paperSize="9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6"/>
  <dimension ref="A1:R54"/>
  <sheetViews>
    <sheetView zoomScale="70" zoomScaleNormal="70" workbookViewId="0">
      <selection activeCell="G44" sqref="G44"/>
    </sheetView>
  </sheetViews>
  <sheetFormatPr baseColWidth="10" defaultRowHeight="15" x14ac:dyDescent="0.25"/>
  <cols>
    <col min="1" max="1" width="5" style="3" customWidth="1"/>
    <col min="2" max="3" width="15" customWidth="1"/>
    <col min="5" max="5" width="14.7109375" customWidth="1"/>
    <col min="9" max="9" width="64.28515625" customWidth="1"/>
    <col min="10" max="10" width="70.140625" customWidth="1"/>
    <col min="11" max="11" width="104" customWidth="1"/>
    <col min="12" max="12" width="13.140625" style="11" customWidth="1"/>
    <col min="13" max="13" width="11.42578125" style="11"/>
    <col min="14" max="14" width="22.28515625" style="11" customWidth="1"/>
    <col min="15" max="15" width="13.140625" customWidth="1"/>
    <col min="17" max="17" width="20.85546875" customWidth="1"/>
  </cols>
  <sheetData>
    <row r="1" spans="1:18" s="3" customFormat="1" ht="26.25" x14ac:dyDescent="0.4">
      <c r="B1" s="5" t="s">
        <v>355</v>
      </c>
      <c r="D1" s="5"/>
      <c r="H1" s="5" t="s">
        <v>97</v>
      </c>
      <c r="L1" s="4"/>
      <c r="M1" s="4"/>
      <c r="N1" s="4"/>
      <c r="Q1"/>
    </row>
    <row r="2" spans="1:18" s="3" customFormat="1" x14ac:dyDescent="0.25">
      <c r="L2" s="4"/>
      <c r="M2" s="4"/>
      <c r="N2" s="4"/>
      <c r="Q2"/>
    </row>
    <row r="3" spans="1:18" s="3" customFormat="1" ht="28.5" customHeight="1" x14ac:dyDescent="0.2">
      <c r="A3" s="211" t="s">
        <v>565</v>
      </c>
      <c r="B3" s="216" t="s">
        <v>17</v>
      </c>
      <c r="C3" s="12" t="s">
        <v>12</v>
      </c>
      <c r="D3" s="219" t="s">
        <v>13</v>
      </c>
      <c r="E3" s="220"/>
      <c r="F3" s="220"/>
      <c r="G3" s="220"/>
      <c r="H3" s="221"/>
      <c r="I3" s="222" t="s">
        <v>482</v>
      </c>
      <c r="J3" s="224" t="s">
        <v>10</v>
      </c>
      <c r="K3" s="222" t="s">
        <v>483</v>
      </c>
      <c r="L3" s="210" t="s">
        <v>14</v>
      </c>
      <c r="M3" s="210" t="s">
        <v>19</v>
      </c>
      <c r="N3" s="210" t="s">
        <v>20</v>
      </c>
      <c r="O3" s="210" t="s">
        <v>21</v>
      </c>
      <c r="P3" s="210" t="s">
        <v>22</v>
      </c>
      <c r="Q3" s="214" t="s">
        <v>550</v>
      </c>
    </row>
    <row r="4" spans="1:18" s="3" customFormat="1" ht="15" customHeight="1" x14ac:dyDescent="0.2">
      <c r="A4" s="212"/>
      <c r="B4" s="217"/>
      <c r="C4" s="228" t="s">
        <v>27</v>
      </c>
      <c r="D4" s="230" t="s">
        <v>8</v>
      </c>
      <c r="E4" s="230" t="s">
        <v>9</v>
      </c>
      <c r="F4" s="232" t="s">
        <v>15</v>
      </c>
      <c r="G4" s="233"/>
      <c r="H4" s="208" t="s">
        <v>16</v>
      </c>
      <c r="I4" s="222"/>
      <c r="J4" s="224"/>
      <c r="K4" s="226"/>
      <c r="L4" s="210"/>
      <c r="M4" s="210"/>
      <c r="N4" s="210"/>
      <c r="O4" s="210"/>
      <c r="P4" s="210"/>
      <c r="Q4" s="215"/>
    </row>
    <row r="5" spans="1:18" ht="15" customHeight="1" x14ac:dyDescent="0.25">
      <c r="A5" s="213"/>
      <c r="B5" s="217"/>
      <c r="C5" s="228"/>
      <c r="D5" s="235"/>
      <c r="E5" s="235"/>
      <c r="F5" s="9" t="s">
        <v>10</v>
      </c>
      <c r="G5" s="9" t="s">
        <v>11</v>
      </c>
      <c r="H5" s="234"/>
      <c r="I5" s="223"/>
      <c r="J5" s="225"/>
      <c r="K5" s="227"/>
      <c r="L5" s="236"/>
      <c r="M5" s="236"/>
      <c r="N5" s="236"/>
      <c r="O5" s="236"/>
      <c r="P5" s="236"/>
      <c r="Q5" s="177" t="s">
        <v>552</v>
      </c>
    </row>
    <row r="6" spans="1:18" x14ac:dyDescent="0.25">
      <c r="A6" s="3" t="s">
        <v>566</v>
      </c>
      <c r="B6" s="83" t="s">
        <v>181</v>
      </c>
      <c r="C6" s="1" t="s">
        <v>28</v>
      </c>
      <c r="D6" s="74" t="s">
        <v>181</v>
      </c>
      <c r="E6" s="1" t="s">
        <v>28</v>
      </c>
      <c r="F6" s="74" t="s">
        <v>154</v>
      </c>
      <c r="G6" s="74"/>
      <c r="H6" s="74" t="s">
        <v>82</v>
      </c>
      <c r="I6" s="127" t="str">
        <f t="shared" ref="I6:I17" si="0">CONCATENATE("SITE-BAT-NIV-ZONE-METIER-",B6,"-",C6,"-",D6,"-",E6,"-",F6,IF(G6="","","."),G6,"-",H6)</f>
        <v>SITE-BAT-NIV-ZONE-METIER-V2V-XXX-V2V-XXX-CHAUD-TM</v>
      </c>
      <c r="J6" s="24" t="s">
        <v>182</v>
      </c>
      <c r="K6" s="130" t="str">
        <f t="shared" ref="K6:K17" si="1">CONCATENATE("SITE-BAT-NIV-ZONE-METIER-",B6,"-",C6," - ",J6)</f>
        <v>SITE-BAT-NIV-ZONE-METIER-V2V-XXX - Télé Réglage vanne V2V EC TFP by-pass géothermie 202</v>
      </c>
      <c r="L6" s="10"/>
      <c r="M6" s="10"/>
      <c r="N6" s="10"/>
      <c r="O6" s="10">
        <v>5</v>
      </c>
      <c r="P6" s="10" t="s">
        <v>26</v>
      </c>
      <c r="Q6" s="175"/>
    </row>
    <row r="7" spans="1:18" x14ac:dyDescent="0.25">
      <c r="A7" s="3" t="s">
        <v>566</v>
      </c>
      <c r="B7" s="83" t="s">
        <v>181</v>
      </c>
      <c r="C7" s="1" t="s">
        <v>28</v>
      </c>
      <c r="D7" s="83" t="s">
        <v>181</v>
      </c>
      <c r="E7" s="1" t="s">
        <v>28</v>
      </c>
      <c r="F7" s="74" t="s">
        <v>154</v>
      </c>
      <c r="G7" s="74" t="s">
        <v>287</v>
      </c>
      <c r="H7" s="74" t="s">
        <v>5</v>
      </c>
      <c r="I7" s="127" t="str">
        <f t="shared" si="0"/>
        <v>SITE-BAT-NIV-ZONE-METIER-V2V-XXX-V2V-XXX-CHAUD.O-TS</v>
      </c>
      <c r="J7" s="24" t="s">
        <v>560</v>
      </c>
      <c r="K7" s="130" t="str">
        <f t="shared" si="1"/>
        <v>SITE-BAT-NIV-ZONE-METIER-V2V-XXX - Vanne 2 voies isolement Ouverte / Vanne rejet en Géothermie Froid Ouverte</v>
      </c>
      <c r="L7" s="10"/>
      <c r="M7" s="10"/>
      <c r="N7" s="20" t="s">
        <v>398</v>
      </c>
      <c r="O7" s="10"/>
      <c r="P7" s="10"/>
      <c r="Q7" s="175"/>
    </row>
    <row r="8" spans="1:18" x14ac:dyDescent="0.25">
      <c r="A8" s="3" t="s">
        <v>566</v>
      </c>
      <c r="B8" s="83" t="s">
        <v>181</v>
      </c>
      <c r="C8" s="1" t="s">
        <v>28</v>
      </c>
      <c r="D8" s="83" t="s">
        <v>181</v>
      </c>
      <c r="E8" s="1" t="s">
        <v>28</v>
      </c>
      <c r="F8" s="74" t="s">
        <v>154</v>
      </c>
      <c r="G8" s="74" t="s">
        <v>283</v>
      </c>
      <c r="H8" s="74" t="s">
        <v>5</v>
      </c>
      <c r="I8" s="127" t="str">
        <f t="shared" si="0"/>
        <v>SITE-BAT-NIV-ZONE-METIER-V2V-XXX-V2V-XXX-CHAUD.F-TS</v>
      </c>
      <c r="J8" s="24" t="s">
        <v>561</v>
      </c>
      <c r="K8" s="130" t="str">
        <f t="shared" si="1"/>
        <v>SITE-BAT-NIV-ZONE-METIER-V2V-XXX - Vanne 2 voies isolement Fermée / Vanne rejet en Géothermie Froid Fermée</v>
      </c>
      <c r="L8" s="10"/>
      <c r="M8" s="10"/>
      <c r="N8" s="20" t="s">
        <v>399</v>
      </c>
      <c r="O8" s="10"/>
      <c r="P8" s="10"/>
      <c r="Q8" s="175"/>
    </row>
    <row r="9" spans="1:18" x14ac:dyDescent="0.25">
      <c r="A9" s="3" t="s">
        <v>569</v>
      </c>
      <c r="B9" s="160" t="s">
        <v>181</v>
      </c>
      <c r="C9" s="161" t="s">
        <v>28</v>
      </c>
      <c r="D9" s="160" t="s">
        <v>181</v>
      </c>
      <c r="E9" s="161" t="s">
        <v>28</v>
      </c>
      <c r="F9" s="162" t="s">
        <v>151</v>
      </c>
      <c r="G9" s="162" t="s">
        <v>287</v>
      </c>
      <c r="H9" s="162" t="s">
        <v>5</v>
      </c>
      <c r="I9" s="127" t="str">
        <f t="shared" ref="I9:I10" si="2">CONCATENATE("SITE-BAT-NIV-ZONE-METIER-",B9,"-",C9,"-",D9,"-",E9,"-",F9,IF(G9="","","."),G9,"-",H9)</f>
        <v>SITE-BAT-NIV-ZONE-METIER-V2V-XXX-V2V-XXX-FROID.O-TS</v>
      </c>
      <c r="J9" s="24" t="s">
        <v>560</v>
      </c>
      <c r="K9" s="130" t="str">
        <f t="shared" ref="K9:K10" si="3">CONCATENATE("SITE-BAT-NIV-ZONE-METIER-",B9,"-",C9," - ",J9)</f>
        <v>SITE-BAT-NIV-ZONE-METIER-V2V-XXX - Vanne 2 voies isolement Ouverte / Vanne rejet en Géothermie Froid Ouverte</v>
      </c>
      <c r="L9" s="10"/>
      <c r="M9" s="10"/>
      <c r="N9" s="20" t="s">
        <v>398</v>
      </c>
      <c r="O9" s="10"/>
      <c r="P9" s="10"/>
      <c r="Q9" s="175"/>
    </row>
    <row r="10" spans="1:18" x14ac:dyDescent="0.25">
      <c r="A10" s="3" t="s">
        <v>569</v>
      </c>
      <c r="B10" s="160" t="s">
        <v>181</v>
      </c>
      <c r="C10" s="161" t="s">
        <v>28</v>
      </c>
      <c r="D10" s="160" t="s">
        <v>181</v>
      </c>
      <c r="E10" s="161" t="s">
        <v>28</v>
      </c>
      <c r="F10" s="162" t="s">
        <v>151</v>
      </c>
      <c r="G10" s="162" t="s">
        <v>283</v>
      </c>
      <c r="H10" s="162" t="s">
        <v>5</v>
      </c>
      <c r="I10" s="127" t="str">
        <f t="shared" si="2"/>
        <v>SITE-BAT-NIV-ZONE-METIER-V2V-XXX-V2V-XXX-FROID.F-TS</v>
      </c>
      <c r="J10" s="24" t="s">
        <v>561</v>
      </c>
      <c r="K10" s="130" t="str">
        <f t="shared" si="3"/>
        <v>SITE-BAT-NIV-ZONE-METIER-V2V-XXX - Vanne 2 voies isolement Fermée / Vanne rejet en Géothermie Froid Fermée</v>
      </c>
      <c r="L10" s="10"/>
      <c r="M10" s="10"/>
      <c r="N10" s="20" t="s">
        <v>399</v>
      </c>
      <c r="O10" s="10"/>
      <c r="P10" s="10"/>
      <c r="Q10" s="175"/>
    </row>
    <row r="11" spans="1:18" x14ac:dyDescent="0.25">
      <c r="A11" s="3" t="s">
        <v>566</v>
      </c>
      <c r="B11" s="83" t="s">
        <v>181</v>
      </c>
      <c r="C11" s="1" t="s">
        <v>28</v>
      </c>
      <c r="D11" s="74" t="s">
        <v>181</v>
      </c>
      <c r="E11" s="1" t="s">
        <v>28</v>
      </c>
      <c r="F11" s="74" t="s">
        <v>202</v>
      </c>
      <c r="G11" s="74"/>
      <c r="H11" s="74" t="s">
        <v>82</v>
      </c>
      <c r="I11" s="127" t="str">
        <f t="shared" si="0"/>
        <v>SITE-BAT-NIV-ZONE-METIER-V2V-XXX-V2V-XXX-PRI-TM</v>
      </c>
      <c r="J11" s="24" t="s">
        <v>205</v>
      </c>
      <c r="K11" s="130" t="str">
        <f t="shared" si="1"/>
        <v>SITE-BAT-NIV-ZONE-METIER-V2V-XXX - Position de la vanne motorisée échangeur ERENA</v>
      </c>
      <c r="L11" s="10"/>
      <c r="M11" s="10"/>
      <c r="N11" s="10"/>
      <c r="O11" s="10">
        <v>5</v>
      </c>
      <c r="P11" s="10" t="s">
        <v>26</v>
      </c>
      <c r="Q11" s="175"/>
    </row>
    <row r="12" spans="1:18" x14ac:dyDescent="0.25">
      <c r="A12" s="3" t="s">
        <v>566</v>
      </c>
      <c r="B12" s="10" t="s">
        <v>181</v>
      </c>
      <c r="C12" s="1" t="s">
        <v>28</v>
      </c>
      <c r="D12" s="10" t="s">
        <v>181</v>
      </c>
      <c r="E12" s="1" t="s">
        <v>28</v>
      </c>
      <c r="F12" s="17" t="s">
        <v>219</v>
      </c>
      <c r="G12" s="17"/>
      <c r="H12" s="17" t="s">
        <v>82</v>
      </c>
      <c r="I12" s="127" t="str">
        <f t="shared" si="0"/>
        <v>SITE-BAT-NIV-ZONE-METIER-V2V-XXX-V2V-XXX-ECS-TM</v>
      </c>
      <c r="J12" s="75" t="s">
        <v>391</v>
      </c>
      <c r="K12" s="130" t="str">
        <f t="shared" si="1"/>
        <v>SITE-BAT-NIV-ZONE-METIER-V2V-XXX - Consigne V2V primaire ECS batiment B - CPTEC-B251</v>
      </c>
      <c r="L12" s="10"/>
      <c r="M12" s="10"/>
      <c r="N12" s="10"/>
      <c r="O12" s="10">
        <v>5</v>
      </c>
      <c r="P12" s="10" t="s">
        <v>26</v>
      </c>
      <c r="Q12" s="175"/>
    </row>
    <row r="13" spans="1:18" x14ac:dyDescent="0.25">
      <c r="A13" s="3" t="s">
        <v>592</v>
      </c>
      <c r="B13" s="167" t="s">
        <v>181</v>
      </c>
      <c r="C13" s="161" t="s">
        <v>28</v>
      </c>
      <c r="D13" s="167" t="s">
        <v>181</v>
      </c>
      <c r="E13" s="161" t="s">
        <v>28</v>
      </c>
      <c r="F13" s="171" t="s">
        <v>151</v>
      </c>
      <c r="G13" s="171"/>
      <c r="H13" s="171" t="s">
        <v>82</v>
      </c>
      <c r="I13" s="127" t="str">
        <f t="shared" ref="I13" si="4">CONCATENATE("SITE-BAT-NIV-ZONE-METIER-",B13,"-",C13,"-",D13,"-",E13,"-",F13,IF(G13="","","."),G13,"-",H13)</f>
        <v>SITE-BAT-NIV-ZONE-METIER-V2V-XXX-V2V-XXX-FROID-TM</v>
      </c>
      <c r="J13" s="75" t="s">
        <v>590</v>
      </c>
      <c r="K13" s="130" t="str">
        <f t="shared" ref="K13" si="5">CONCATENATE("SITE-BAT-NIV-ZONE-METIER-",B13,"-",C13," - ",J13)</f>
        <v>SITE-BAT-NIV-ZONE-METIER-V2V-XXX - Vanne 2 voies Eau Glacée</v>
      </c>
      <c r="L13" s="10"/>
      <c r="M13" s="10"/>
      <c r="N13" s="10"/>
      <c r="O13" s="10">
        <v>5</v>
      </c>
      <c r="P13" s="10" t="s">
        <v>26</v>
      </c>
      <c r="Q13" s="175"/>
      <c r="R13" t="s">
        <v>559</v>
      </c>
    </row>
    <row r="14" spans="1:18" x14ac:dyDescent="0.25">
      <c r="A14" s="3" t="s">
        <v>566</v>
      </c>
      <c r="B14" s="167" t="s">
        <v>181</v>
      </c>
      <c r="C14" s="161" t="s">
        <v>28</v>
      </c>
      <c r="D14" s="167" t="s">
        <v>181</v>
      </c>
      <c r="E14" s="161" t="s">
        <v>28</v>
      </c>
      <c r="F14" s="171" t="s">
        <v>151</v>
      </c>
      <c r="G14" s="171" t="s">
        <v>2</v>
      </c>
      <c r="H14" s="171" t="s">
        <v>82</v>
      </c>
      <c r="I14" s="127" t="str">
        <f t="shared" si="0"/>
        <v>SITE-BAT-NIV-ZONE-METIER-V2V-XXX-V2V-XXX-FROID.001-TM</v>
      </c>
      <c r="J14" s="75" t="s">
        <v>393</v>
      </c>
      <c r="K14" s="130" t="str">
        <f t="shared" si="1"/>
        <v>SITE-BAT-NIV-ZONE-METIER-V2V-XXX - Vannes de sélection du rejet en goéthermie FROID 1</v>
      </c>
      <c r="L14" s="10"/>
      <c r="M14" s="10"/>
      <c r="N14" s="10"/>
      <c r="O14" s="10">
        <v>5</v>
      </c>
      <c r="P14" s="10" t="s">
        <v>26</v>
      </c>
      <c r="Q14" s="175"/>
      <c r="R14" t="s">
        <v>559</v>
      </c>
    </row>
    <row r="15" spans="1:18" x14ac:dyDescent="0.25">
      <c r="A15" s="3" t="s">
        <v>566</v>
      </c>
      <c r="B15" s="167" t="s">
        <v>181</v>
      </c>
      <c r="C15" s="161" t="s">
        <v>28</v>
      </c>
      <c r="D15" s="167" t="s">
        <v>181</v>
      </c>
      <c r="E15" s="161" t="s">
        <v>28</v>
      </c>
      <c r="F15" s="171" t="s">
        <v>151</v>
      </c>
      <c r="G15" s="171" t="s">
        <v>3</v>
      </c>
      <c r="H15" s="171" t="s">
        <v>82</v>
      </c>
      <c r="I15" s="127" t="str">
        <f t="shared" si="0"/>
        <v>SITE-BAT-NIV-ZONE-METIER-V2V-XXX-V2V-XXX-FROID.002-TM</v>
      </c>
      <c r="J15" s="75" t="s">
        <v>394</v>
      </c>
      <c r="K15" s="130" t="str">
        <f t="shared" si="1"/>
        <v>SITE-BAT-NIV-ZONE-METIER-V2V-XXX - Vannes de sélection du rejet en goéthermie FROID 2</v>
      </c>
      <c r="L15" s="10"/>
      <c r="M15" s="10"/>
      <c r="N15" s="10"/>
      <c r="O15" s="10">
        <v>5</v>
      </c>
      <c r="P15" s="10" t="s">
        <v>26</v>
      </c>
      <c r="Q15" s="175"/>
      <c r="R15" t="s">
        <v>559</v>
      </c>
    </row>
    <row r="16" spans="1:18" x14ac:dyDescent="0.25">
      <c r="A16" s="3" t="s">
        <v>566</v>
      </c>
      <c r="B16" s="167" t="s">
        <v>181</v>
      </c>
      <c r="C16" s="161" t="s">
        <v>28</v>
      </c>
      <c r="D16" s="167" t="s">
        <v>181</v>
      </c>
      <c r="E16" s="161" t="s">
        <v>28</v>
      </c>
      <c r="F16" s="171" t="s">
        <v>154</v>
      </c>
      <c r="G16" s="171" t="s">
        <v>2</v>
      </c>
      <c r="H16" s="171" t="s">
        <v>82</v>
      </c>
      <c r="I16" s="127" t="str">
        <f t="shared" si="0"/>
        <v>SITE-BAT-NIV-ZONE-METIER-V2V-XXX-V2V-XXX-CHAUD.001-TM</v>
      </c>
      <c r="J16" s="75" t="s">
        <v>395</v>
      </c>
      <c r="K16" s="130" t="str">
        <f t="shared" si="1"/>
        <v>SITE-BAT-NIV-ZONE-METIER-V2V-XXX - Vannes de sélection du rejet en goéthermie CHAUD 1</v>
      </c>
      <c r="L16" s="10"/>
      <c r="M16" s="10"/>
      <c r="N16" s="10"/>
      <c r="O16" s="10">
        <v>5</v>
      </c>
      <c r="P16" s="10" t="s">
        <v>26</v>
      </c>
      <c r="Q16" s="175"/>
      <c r="R16" t="s">
        <v>559</v>
      </c>
    </row>
    <row r="17" spans="1:18" x14ac:dyDescent="0.25">
      <c r="A17" s="3" t="s">
        <v>566</v>
      </c>
      <c r="B17" s="167" t="s">
        <v>181</v>
      </c>
      <c r="C17" s="161" t="s">
        <v>28</v>
      </c>
      <c r="D17" s="167" t="s">
        <v>181</v>
      </c>
      <c r="E17" s="161" t="s">
        <v>28</v>
      </c>
      <c r="F17" s="171" t="s">
        <v>154</v>
      </c>
      <c r="G17" s="171" t="s">
        <v>3</v>
      </c>
      <c r="H17" s="171" t="s">
        <v>82</v>
      </c>
      <c r="I17" s="127" t="str">
        <f t="shared" si="0"/>
        <v>SITE-BAT-NIV-ZONE-METIER-V2V-XXX-V2V-XXX-CHAUD.002-TM</v>
      </c>
      <c r="J17" s="75" t="s">
        <v>396</v>
      </c>
      <c r="K17" s="130" t="str">
        <f t="shared" si="1"/>
        <v>SITE-BAT-NIV-ZONE-METIER-V2V-XXX - Vannes de sélection du rejet en goéthermie CHAUD 2</v>
      </c>
      <c r="L17" s="10"/>
      <c r="M17" s="10"/>
      <c r="N17" s="10"/>
      <c r="O17" s="10">
        <v>5</v>
      </c>
      <c r="P17" s="10" t="s">
        <v>26</v>
      </c>
      <c r="Q17" s="175"/>
      <c r="R17" t="s">
        <v>559</v>
      </c>
    </row>
    <row r="18" spans="1:18" ht="5.25" customHeight="1" x14ac:dyDescent="0.25">
      <c r="B18" s="104"/>
      <c r="C18" s="105"/>
      <c r="D18" s="104"/>
      <c r="E18" s="106"/>
      <c r="F18" s="107"/>
      <c r="G18" s="107"/>
      <c r="H18" s="107"/>
      <c r="I18" s="138"/>
      <c r="J18" s="108"/>
      <c r="K18" s="131"/>
      <c r="L18" s="109"/>
      <c r="M18" s="109"/>
      <c r="N18" s="109"/>
      <c r="O18" s="109"/>
      <c r="P18" s="109"/>
      <c r="Q18" s="109"/>
    </row>
    <row r="19" spans="1:18" x14ac:dyDescent="0.25">
      <c r="A19" s="3" t="s">
        <v>592</v>
      </c>
      <c r="B19" s="160" t="s">
        <v>179</v>
      </c>
      <c r="C19" s="161" t="s">
        <v>28</v>
      </c>
      <c r="D19" s="162" t="s">
        <v>179</v>
      </c>
      <c r="E19" s="161" t="s">
        <v>28</v>
      </c>
      <c r="F19" s="162" t="s">
        <v>151</v>
      </c>
      <c r="G19" s="162"/>
      <c r="H19" s="162" t="s">
        <v>82</v>
      </c>
      <c r="I19" s="127" t="str">
        <f>CONCATENATE("SITE-BAT-NIV-ZONE-METIER-",B19,"-",C19,"-",D19,"-",E19,"-",F19,IF(G19="","","."),G19,"-",H19)</f>
        <v>SITE-BAT-NIV-ZONE-METIER-V3V-XXX-V3V-XXX-FROID-TM</v>
      </c>
      <c r="J19" s="75" t="s">
        <v>591</v>
      </c>
      <c r="K19" s="130" t="str">
        <f>CONCATENATE("SITE-BAT-NIV-ZONE-METIER-",B19,"-",C19," - ",J19)</f>
        <v>SITE-BAT-NIV-ZONE-METIER-V3V-XXX - Vanne 3 voies Eau Glacée</v>
      </c>
      <c r="L19" s="10"/>
      <c r="M19" s="10"/>
      <c r="N19" s="10"/>
      <c r="O19" s="10">
        <v>5</v>
      </c>
      <c r="P19" s="10" t="s">
        <v>26</v>
      </c>
      <c r="Q19" s="175"/>
    </row>
    <row r="20" spans="1:18" x14ac:dyDescent="0.25">
      <c r="A20" s="3" t="s">
        <v>566</v>
      </c>
      <c r="B20" s="83" t="s">
        <v>179</v>
      </c>
      <c r="C20" s="1" t="s">
        <v>28</v>
      </c>
      <c r="D20" s="74" t="s">
        <v>179</v>
      </c>
      <c r="E20" s="1" t="s">
        <v>28</v>
      </c>
      <c r="F20" s="74" t="s">
        <v>154</v>
      </c>
      <c r="G20" s="74"/>
      <c r="H20" s="74" t="s">
        <v>82</v>
      </c>
      <c r="I20" s="127" t="str">
        <f>CONCATENATE("SITE-BAT-NIV-ZONE-METIER-",B20,"-",C20,"-",D20,"-",E20,"-",F20,IF(G20="","","."),G20,"-",H20)</f>
        <v>SITE-BAT-NIV-ZONE-METIER-V3V-XXX-V3V-XXX-CHAUD-TM</v>
      </c>
      <c r="J20" s="24" t="s">
        <v>180</v>
      </c>
      <c r="K20" s="130" t="str">
        <f>CONCATENATE("SITE-BAT-NIV-ZONE-METIER-",B20,"-",C20," - ",J20)</f>
        <v>SITE-BAT-NIV-ZONE-METIER-V3V-XXX - V3V bouclage EC TFP</v>
      </c>
      <c r="L20" s="10"/>
      <c r="M20" s="10"/>
      <c r="N20" s="10"/>
      <c r="O20" s="10">
        <v>5</v>
      </c>
      <c r="P20" s="10" t="s">
        <v>26</v>
      </c>
      <c r="Q20" s="175"/>
    </row>
    <row r="21" spans="1:18" x14ac:dyDescent="0.25">
      <c r="A21" s="3" t="s">
        <v>566</v>
      </c>
      <c r="B21" s="10" t="s">
        <v>179</v>
      </c>
      <c r="C21" s="1" t="s">
        <v>28</v>
      </c>
      <c r="D21" s="10" t="s">
        <v>179</v>
      </c>
      <c r="E21" s="1" t="s">
        <v>28</v>
      </c>
      <c r="F21" s="17" t="s">
        <v>173</v>
      </c>
      <c r="G21" s="17"/>
      <c r="H21" s="17" t="s">
        <v>82</v>
      </c>
      <c r="I21" s="127" t="str">
        <f>CONCATENATE("SITE-BAT-NIV-ZONE-METIER-",B21,"-",C21,"-",D21,"-",E21,"-",F21,IF(G21="","","."),G21,"-",H21)</f>
        <v>SITE-BAT-NIV-ZONE-METIER-V3V-XXX-V3V-XXX-POS-TM</v>
      </c>
      <c r="J21" s="75" t="s">
        <v>389</v>
      </c>
      <c r="K21" s="130" t="str">
        <f>CONCATENATE("SITE-BAT-NIV-ZONE-METIER-",B21,"-",C21," - ",J21)</f>
        <v>SITE-BAT-NIV-ZONE-METIER-V3V-XXX - Vanne 3 voies du plancher V3V-B291</v>
      </c>
      <c r="L21" s="10"/>
      <c r="M21" s="10"/>
      <c r="N21" s="10"/>
      <c r="O21" s="10">
        <v>5</v>
      </c>
      <c r="P21" s="10" t="s">
        <v>26</v>
      </c>
      <c r="Q21" s="175"/>
    </row>
    <row r="22" spans="1:18" x14ac:dyDescent="0.25">
      <c r="A22" s="3" t="s">
        <v>566</v>
      </c>
      <c r="B22" s="10" t="s">
        <v>179</v>
      </c>
      <c r="C22" s="1" t="s">
        <v>28</v>
      </c>
      <c r="D22" s="10" t="s">
        <v>179</v>
      </c>
      <c r="E22" s="1" t="s">
        <v>28</v>
      </c>
      <c r="F22" s="17" t="s">
        <v>183</v>
      </c>
      <c r="G22" s="17"/>
      <c r="H22" s="17" t="s">
        <v>82</v>
      </c>
      <c r="I22" s="127" t="str">
        <f>CONCATENATE("SITE-BAT-NIV-ZONE-METIER-",B22,"-",C22,"-",D22,"-",E22,"-",F22,IF(G22="","","."),G22,"-",H22)</f>
        <v>SITE-BAT-NIV-ZONE-METIER-V3V-XXX-V3V-XXX-GEO-TM</v>
      </c>
      <c r="J22" s="75" t="s">
        <v>392</v>
      </c>
      <c r="K22" s="130" t="str">
        <f>CONCATENATE("SITE-BAT-NIV-ZONE-METIER-",B22,"-",C22," - ",J22)</f>
        <v>SITE-BAT-NIV-ZONE-METIER-V3V-XXX - V3V EG TFP vers géothermie A351</v>
      </c>
      <c r="L22" s="10"/>
      <c r="M22" s="10"/>
      <c r="N22" s="10"/>
      <c r="O22" s="10">
        <v>5</v>
      </c>
      <c r="P22" s="10" t="s">
        <v>26</v>
      </c>
      <c r="Q22" s="175"/>
    </row>
    <row r="23" spans="1:18" ht="5.25" customHeight="1" x14ac:dyDescent="0.25">
      <c r="B23" s="104"/>
      <c r="C23" s="105"/>
      <c r="D23" s="104"/>
      <c r="E23" s="106"/>
      <c r="F23" s="107"/>
      <c r="G23" s="107"/>
      <c r="H23" s="107"/>
      <c r="I23" s="138"/>
      <c r="J23" s="108"/>
      <c r="K23" s="131"/>
      <c r="L23" s="109"/>
      <c r="M23" s="109"/>
      <c r="N23" s="109"/>
      <c r="O23" s="109"/>
      <c r="P23" s="109"/>
      <c r="Q23" s="109"/>
    </row>
    <row r="24" spans="1:18" x14ac:dyDescent="0.25">
      <c r="A24" s="3" t="s">
        <v>566</v>
      </c>
      <c r="B24" s="10" t="s">
        <v>216</v>
      </c>
      <c r="C24" s="1" t="s">
        <v>28</v>
      </c>
      <c r="D24" s="10" t="s">
        <v>216</v>
      </c>
      <c r="E24" s="1" t="s">
        <v>28</v>
      </c>
      <c r="F24" s="17" t="s">
        <v>173</v>
      </c>
      <c r="G24" s="17"/>
      <c r="H24" s="17" t="s">
        <v>82</v>
      </c>
      <c r="I24" s="127" t="str">
        <f>CONCATENATE("SITE-BAT-NIV-ZONE-METIER-",B24,"-",C24,"-",D24,"-",E24,"-",F24,IF(G24="","","."),G24,"-",H24)</f>
        <v>SITE-BAT-NIV-ZONE-METIER-V6V-XXX-V6V-XXX-POS-TM</v>
      </c>
      <c r="J24" s="75" t="s">
        <v>390</v>
      </c>
      <c r="K24" s="130" t="str">
        <f>CONCATENATE("SITE-BAT-NIV-ZONE-METIER-",B24,"-",C24," - ",J24)</f>
        <v>SITE-BAT-NIV-ZONE-METIER-V6V-XXX - Vanne 6 voies du plancher V6V-B291 : mode chaud/mode froid</v>
      </c>
      <c r="L24" s="10"/>
      <c r="M24" s="10"/>
      <c r="N24" s="10"/>
      <c r="O24" s="10">
        <v>5</v>
      </c>
      <c r="P24" s="10" t="s">
        <v>26</v>
      </c>
      <c r="Q24" s="175"/>
    </row>
    <row r="25" spans="1:18" ht="5.25" customHeight="1" x14ac:dyDescent="0.25">
      <c r="B25" s="104"/>
      <c r="C25" s="105"/>
      <c r="D25" s="104"/>
      <c r="E25" s="106"/>
      <c r="F25" s="107"/>
      <c r="G25" s="107"/>
      <c r="H25" s="107"/>
      <c r="I25" s="138"/>
      <c r="J25" s="108"/>
      <c r="K25" s="131"/>
      <c r="L25" s="109"/>
      <c r="M25" s="109"/>
      <c r="N25" s="109"/>
      <c r="O25" s="109"/>
      <c r="P25" s="109"/>
      <c r="Q25" s="109"/>
    </row>
    <row r="26" spans="1:18" x14ac:dyDescent="0.25">
      <c r="A26" s="3" t="s">
        <v>566</v>
      </c>
      <c r="B26" s="83" t="s">
        <v>176</v>
      </c>
      <c r="C26" s="1" t="s">
        <v>28</v>
      </c>
      <c r="D26" s="74" t="s">
        <v>176</v>
      </c>
      <c r="E26" s="1" t="s">
        <v>28</v>
      </c>
      <c r="F26" s="74" t="s">
        <v>89</v>
      </c>
      <c r="G26" s="74"/>
      <c r="H26" s="74" t="s">
        <v>5</v>
      </c>
      <c r="I26" s="127" t="str">
        <f>CONCATENATE("SITE-BAT-NIV-ZONE-METIER-",B26,"-",C26,"-",D26,"-",E26,"-",F26,IF(G26="","","."),G26,"-",H26)</f>
        <v>SITE-BAT-NIV-ZONE-METIER-VMF-XXX-VMF-XXX-COND-TS</v>
      </c>
      <c r="J26" s="24" t="s">
        <v>553</v>
      </c>
      <c r="K26" s="130" t="str">
        <f>CONCATENATE("SITE-BAT-NIV-ZONE-METIER-",B26,"-",C26," - ",J26)</f>
        <v>SITE-BAT-NIV-ZONE-METIER-VMF-XXX - Vanne isolemen TFP - sortie condenseur</v>
      </c>
      <c r="L26" s="8"/>
      <c r="M26" s="20"/>
      <c r="N26" s="20" t="s">
        <v>400</v>
      </c>
      <c r="O26" s="18"/>
      <c r="P26" s="18"/>
      <c r="Q26" s="175"/>
    </row>
    <row r="27" spans="1:18" x14ac:dyDescent="0.25">
      <c r="A27" s="3" t="s">
        <v>566</v>
      </c>
      <c r="B27" s="83" t="s">
        <v>176</v>
      </c>
      <c r="C27" s="1" t="s">
        <v>28</v>
      </c>
      <c r="D27" s="74" t="s">
        <v>176</v>
      </c>
      <c r="E27" s="1" t="s">
        <v>28</v>
      </c>
      <c r="F27" s="74" t="s">
        <v>87</v>
      </c>
      <c r="G27" s="74"/>
      <c r="H27" s="74" t="s">
        <v>5</v>
      </c>
      <c r="I27" s="127" t="str">
        <f>CONCATENATE("SITE-BAT-NIV-ZONE-METIER-",B27,"-",C27,"-",D27,"-",E27,"-",F27,IF(G27="","","."),G27,"-",H27)</f>
        <v>SITE-BAT-NIV-ZONE-METIER-VMF-XXX-VMF-XXX-EVAP-TS</v>
      </c>
      <c r="J27" s="24" t="s">
        <v>554</v>
      </c>
      <c r="K27" s="130" t="str">
        <f>CONCATENATE("SITE-BAT-NIV-ZONE-METIER-",B27,"-",C27," - ",J27)</f>
        <v>SITE-BAT-NIV-ZONE-METIER-VMF-XXX - Vanne isolement TFP - sortie évaporateur</v>
      </c>
      <c r="L27" s="10"/>
      <c r="M27" s="10"/>
      <c r="N27" s="20" t="s">
        <v>400</v>
      </c>
      <c r="O27" s="64"/>
      <c r="P27" s="64"/>
      <c r="Q27" s="175"/>
    </row>
    <row r="28" spans="1:18" x14ac:dyDescent="0.25">
      <c r="A28" s="3" t="s">
        <v>566</v>
      </c>
      <c r="B28" s="83" t="s">
        <v>176</v>
      </c>
      <c r="C28" s="1" t="s">
        <v>28</v>
      </c>
      <c r="D28" s="74" t="s">
        <v>176</v>
      </c>
      <c r="E28" s="1" t="s">
        <v>28</v>
      </c>
      <c r="F28" s="74" t="s">
        <v>198</v>
      </c>
      <c r="G28" s="74" t="s">
        <v>183</v>
      </c>
      <c r="H28" s="74" t="s">
        <v>82</v>
      </c>
      <c r="I28" s="127" t="str">
        <f>CONCATENATE("SITE-BAT-NIV-ZONE-METIER-",B28,"-",C28,"-",D28,"-",E28,"-",F28,IF(G28="","","."),G28,"-",H28)</f>
        <v>SITE-BAT-NIV-ZONE-METIER-VMF-XXX-VMF-XXX-REJ.GEO-TM</v>
      </c>
      <c r="J28" s="24" t="s">
        <v>201</v>
      </c>
      <c r="K28" s="130" t="str">
        <f>CONCATENATE("SITE-BAT-NIV-ZONE-METIER-",B28,"-",C28," - ",J28)</f>
        <v>SITE-BAT-NIV-ZONE-METIER-VMF-XXX - Vanne de rejet eau vers Loire</v>
      </c>
      <c r="L28" s="10"/>
      <c r="M28" s="10"/>
      <c r="N28" s="10"/>
      <c r="O28" s="10">
        <v>5</v>
      </c>
      <c r="P28" s="10" t="s">
        <v>26</v>
      </c>
      <c r="Q28" s="175"/>
    </row>
    <row r="29" spans="1:18" x14ac:dyDescent="0.25">
      <c r="A29" s="181"/>
      <c r="E29" s="11"/>
      <c r="F29" s="11"/>
      <c r="G29" s="11"/>
      <c r="K29" s="11"/>
      <c r="L29"/>
      <c r="M29"/>
      <c r="N29"/>
      <c r="Q29" s="178"/>
    </row>
    <row r="30" spans="1:18" x14ac:dyDescent="0.25">
      <c r="A30" s="193"/>
      <c r="E30" s="11"/>
      <c r="F30" s="11"/>
      <c r="G30" s="11"/>
      <c r="K30" s="11"/>
      <c r="L30"/>
      <c r="M30"/>
      <c r="N30"/>
    </row>
    <row r="31" spans="1:18" x14ac:dyDescent="0.25">
      <c r="A31" s="193"/>
      <c r="E31" s="11"/>
      <c r="F31" s="11"/>
      <c r="G31" s="11"/>
      <c r="K31" s="11"/>
      <c r="L31"/>
      <c r="M31"/>
      <c r="N31"/>
    </row>
    <row r="32" spans="1:18" x14ac:dyDescent="0.25">
      <c r="A32" s="193"/>
      <c r="E32" s="11"/>
      <c r="F32" s="11"/>
      <c r="G32" s="11"/>
      <c r="K32" s="11"/>
      <c r="L32"/>
      <c r="M32"/>
      <c r="N32"/>
    </row>
    <row r="33" spans="1:14" x14ac:dyDescent="0.25">
      <c r="A33" s="193"/>
      <c r="E33" s="11"/>
      <c r="F33" s="11"/>
      <c r="G33" s="11"/>
      <c r="K33" s="11"/>
      <c r="L33"/>
      <c r="M33"/>
      <c r="N33"/>
    </row>
    <row r="34" spans="1:14" x14ac:dyDescent="0.25">
      <c r="A34" s="193"/>
      <c r="K34" s="11"/>
    </row>
    <row r="35" spans="1:14" x14ac:dyDescent="0.25">
      <c r="A35" s="193"/>
      <c r="K35" s="11"/>
    </row>
    <row r="36" spans="1:14" x14ac:dyDescent="0.25">
      <c r="A36" s="193"/>
      <c r="K36" s="11"/>
    </row>
    <row r="37" spans="1:14" x14ac:dyDescent="0.25">
      <c r="A37" s="193"/>
    </row>
    <row r="38" spans="1:14" x14ac:dyDescent="0.25">
      <c r="A38" s="181"/>
    </row>
    <row r="39" spans="1:14" x14ac:dyDescent="0.25">
      <c r="A39" s="193"/>
      <c r="K39" s="11"/>
    </row>
    <row r="40" spans="1:14" x14ac:dyDescent="0.25">
      <c r="A40" s="193"/>
      <c r="K40" s="11"/>
    </row>
    <row r="41" spans="1:14" x14ac:dyDescent="0.25">
      <c r="A41" s="193"/>
      <c r="K41" s="37"/>
    </row>
    <row r="42" spans="1:14" x14ac:dyDescent="0.25">
      <c r="A42" s="193"/>
      <c r="K42" s="37"/>
    </row>
    <row r="43" spans="1:14" x14ac:dyDescent="0.25">
      <c r="A43" s="181"/>
      <c r="K43" s="37"/>
    </row>
    <row r="44" spans="1:14" x14ac:dyDescent="0.25">
      <c r="A44" s="193"/>
    </row>
    <row r="45" spans="1:14" x14ac:dyDescent="0.25">
      <c r="A45" s="193"/>
    </row>
    <row r="46" spans="1:14" x14ac:dyDescent="0.25">
      <c r="A46" s="193"/>
    </row>
    <row r="47" spans="1:14" x14ac:dyDescent="0.25">
      <c r="A47" s="193"/>
    </row>
    <row r="48" spans="1:14" x14ac:dyDescent="0.25">
      <c r="A48" s="181"/>
    </row>
    <row r="49" spans="1:1" x14ac:dyDescent="0.25">
      <c r="A49" s="193"/>
    </row>
    <row r="50" spans="1:1" x14ac:dyDescent="0.25">
      <c r="A50" s="193"/>
    </row>
    <row r="51" spans="1:1" x14ac:dyDescent="0.25">
      <c r="A51" s="193"/>
    </row>
    <row r="52" spans="1:1" x14ac:dyDescent="0.25">
      <c r="A52" s="193"/>
    </row>
    <row r="53" spans="1:1" x14ac:dyDescent="0.25">
      <c r="A53" s="194"/>
    </row>
    <row r="54" spans="1:1" x14ac:dyDescent="0.25">
      <c r="A54" s="194"/>
    </row>
  </sheetData>
  <mergeCells count="17">
    <mergeCell ref="K3:K5"/>
    <mergeCell ref="L3:L5"/>
    <mergeCell ref="Q3:Q4"/>
    <mergeCell ref="N3:N5"/>
    <mergeCell ref="O3:O5"/>
    <mergeCell ref="P3:P5"/>
    <mergeCell ref="M3:M5"/>
    <mergeCell ref="A3:A5"/>
    <mergeCell ref="B3:B5"/>
    <mergeCell ref="D3:H3"/>
    <mergeCell ref="I3:I5"/>
    <mergeCell ref="J3:J5"/>
    <mergeCell ref="C4:C5"/>
    <mergeCell ref="D4:D5"/>
    <mergeCell ref="E4:E5"/>
    <mergeCell ref="F4:G4"/>
    <mergeCell ref="H4:H5"/>
  </mergeCells>
  <conditionalFormatting sqref="I1:I2">
    <cfRule type="duplicateValues" dxfId="5" priority="16"/>
  </conditionalFormatting>
  <conditionalFormatting sqref="I3:I5">
    <cfRule type="duplicateValues" dxfId="4" priority="1"/>
  </conditionalFormatting>
  <conditionalFormatting sqref="I34:I1048576 C29:C33 I1:I2">
    <cfRule type="duplicateValues" dxfId="3" priority="17"/>
  </conditionalFormatting>
  <conditionalFormatting sqref="J34:J1048576 D29:D33">
    <cfRule type="duplicateValues" dxfId="2" priority="18"/>
  </conditionalFormatting>
  <conditionalFormatting sqref="K48:K1048576">
    <cfRule type="duplicateValues" dxfId="1" priority="4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Q36"/>
  <sheetViews>
    <sheetView zoomScale="66" zoomScaleNormal="66" workbookViewId="0">
      <selection sqref="A1:A1048576"/>
    </sheetView>
  </sheetViews>
  <sheetFormatPr baseColWidth="10" defaultRowHeight="15" x14ac:dyDescent="0.25"/>
  <cols>
    <col min="1" max="1" width="5" style="3" customWidth="1"/>
    <col min="2" max="3" width="15" customWidth="1"/>
    <col min="5" max="5" width="14.7109375" customWidth="1"/>
    <col min="9" max="9" width="64.28515625" customWidth="1"/>
    <col min="10" max="10" width="61.5703125" customWidth="1"/>
    <col min="11" max="11" width="104" customWidth="1"/>
    <col min="12" max="12" width="13.140625" style="11" customWidth="1"/>
    <col min="13" max="13" width="11.42578125" style="11"/>
    <col min="14" max="14" width="22.28515625" style="11" customWidth="1"/>
    <col min="15" max="15" width="13.140625" customWidth="1"/>
    <col min="17" max="17" width="20.85546875" customWidth="1"/>
  </cols>
  <sheetData>
    <row r="1" spans="1:17" s="3" customFormat="1" ht="26.25" x14ac:dyDescent="0.4">
      <c r="B1" s="5" t="s">
        <v>355</v>
      </c>
      <c r="D1" s="5"/>
      <c r="H1" s="5" t="s">
        <v>276</v>
      </c>
      <c r="L1" s="4"/>
      <c r="M1" s="4"/>
      <c r="N1" s="4"/>
      <c r="Q1"/>
    </row>
    <row r="2" spans="1:17" s="3" customFormat="1" x14ac:dyDescent="0.25">
      <c r="L2" s="4"/>
      <c r="M2" s="4"/>
      <c r="N2" s="4"/>
      <c r="Q2"/>
    </row>
    <row r="3" spans="1:17" s="3" customFormat="1" ht="28.5" customHeight="1" x14ac:dyDescent="0.2">
      <c r="A3" s="211" t="s">
        <v>565</v>
      </c>
      <c r="B3" s="216" t="s">
        <v>17</v>
      </c>
      <c r="C3" s="12" t="s">
        <v>12</v>
      </c>
      <c r="D3" s="219" t="s">
        <v>13</v>
      </c>
      <c r="E3" s="220"/>
      <c r="F3" s="220"/>
      <c r="G3" s="220"/>
      <c r="H3" s="221"/>
      <c r="I3" s="222" t="s">
        <v>482</v>
      </c>
      <c r="J3" s="224" t="s">
        <v>10</v>
      </c>
      <c r="K3" s="222" t="s">
        <v>483</v>
      </c>
      <c r="L3" s="236" t="s">
        <v>14</v>
      </c>
      <c r="M3" s="210" t="s">
        <v>19</v>
      </c>
      <c r="N3" s="210" t="s">
        <v>20</v>
      </c>
      <c r="O3" s="210" t="s">
        <v>21</v>
      </c>
      <c r="P3" s="210" t="s">
        <v>22</v>
      </c>
      <c r="Q3" s="214" t="s">
        <v>550</v>
      </c>
    </row>
    <row r="4" spans="1:17" s="3" customFormat="1" ht="15" customHeight="1" x14ac:dyDescent="0.2">
      <c r="A4" s="212"/>
      <c r="B4" s="217"/>
      <c r="C4" s="228" t="s">
        <v>27</v>
      </c>
      <c r="D4" s="230" t="s">
        <v>8</v>
      </c>
      <c r="E4" s="230" t="s">
        <v>9</v>
      </c>
      <c r="F4" s="232" t="s">
        <v>15</v>
      </c>
      <c r="G4" s="233"/>
      <c r="H4" s="208" t="s">
        <v>16</v>
      </c>
      <c r="I4" s="222"/>
      <c r="J4" s="224"/>
      <c r="K4" s="226"/>
      <c r="L4" s="237"/>
      <c r="M4" s="210"/>
      <c r="N4" s="210"/>
      <c r="O4" s="210"/>
      <c r="P4" s="210"/>
      <c r="Q4" s="215"/>
    </row>
    <row r="5" spans="1:17" ht="15" customHeight="1" x14ac:dyDescent="0.25">
      <c r="A5" s="213"/>
      <c r="B5" s="218"/>
      <c r="C5" s="229"/>
      <c r="D5" s="231"/>
      <c r="E5" s="231"/>
      <c r="F5" s="9" t="s">
        <v>10</v>
      </c>
      <c r="G5" s="9" t="s">
        <v>11</v>
      </c>
      <c r="H5" s="209"/>
      <c r="I5" s="223"/>
      <c r="J5" s="225"/>
      <c r="K5" s="227"/>
      <c r="L5" s="238"/>
      <c r="M5" s="210"/>
      <c r="N5" s="210"/>
      <c r="O5" s="210"/>
      <c r="P5" s="210"/>
      <c r="Q5" s="177" t="s">
        <v>552</v>
      </c>
    </row>
    <row r="6" spans="1:17" x14ac:dyDescent="0.25">
      <c r="A6" s="3" t="s">
        <v>566</v>
      </c>
      <c r="B6" s="10" t="s">
        <v>276</v>
      </c>
      <c r="C6" s="1" t="s">
        <v>28</v>
      </c>
      <c r="D6" s="10" t="s">
        <v>276</v>
      </c>
      <c r="E6" s="1" t="s">
        <v>28</v>
      </c>
      <c r="F6" s="17" t="s">
        <v>0</v>
      </c>
      <c r="G6" s="10"/>
      <c r="H6" s="10" t="s">
        <v>1</v>
      </c>
      <c r="I6" s="127" t="str">
        <f>CONCATENATE("SITE-BAT-NIV-ZONE-METIER-",B6,"-",C6,"-",D6,"-",E6,"-",F6,IF(G6="","","."),G6,"-",H6)</f>
        <v>SITE-BAT-NIV-ZONE-METIER-BACG-XXX-BACG-XXX-SYN-TA</v>
      </c>
      <c r="J6" s="75" t="s">
        <v>351</v>
      </c>
      <c r="K6" s="130" t="str">
        <f>CONCATENATE("SITE-BAT-NIV-ZONE-METIER-",B6,"-",C6," - ",J6)</f>
        <v>SITE-BAT-NIV-ZONE-METIER-BACG-XXX - Synthèse défaut Bac à graisses</v>
      </c>
      <c r="L6" s="19" t="s">
        <v>18</v>
      </c>
      <c r="M6" s="20">
        <v>1</v>
      </c>
      <c r="N6" s="20" t="s">
        <v>23</v>
      </c>
      <c r="O6" s="6"/>
      <c r="P6" s="6"/>
      <c r="Q6" s="175"/>
    </row>
    <row r="7" spans="1:17" x14ac:dyDescent="0.25">
      <c r="B7" s="30"/>
      <c r="C7" s="31"/>
      <c r="D7" s="32"/>
      <c r="E7" s="33"/>
      <c r="F7" s="34"/>
      <c r="G7" s="35"/>
      <c r="H7" s="36"/>
      <c r="I7" s="25"/>
      <c r="J7" s="25"/>
      <c r="K7" s="37"/>
      <c r="L7" s="37"/>
      <c r="M7" s="30"/>
      <c r="N7" s="30"/>
      <c r="Q7" s="176"/>
    </row>
    <row r="8" spans="1:17" x14ac:dyDescent="0.25">
      <c r="B8" s="30"/>
      <c r="C8" s="31"/>
      <c r="D8" s="36"/>
      <c r="E8" s="33"/>
      <c r="F8" s="36"/>
      <c r="G8" s="36"/>
      <c r="H8" s="36"/>
      <c r="I8" s="25"/>
      <c r="J8" s="25"/>
      <c r="K8" s="37"/>
      <c r="L8" s="37"/>
      <c r="M8" s="30"/>
      <c r="N8" s="30"/>
      <c r="Q8" s="176"/>
    </row>
    <row r="9" spans="1:17" x14ac:dyDescent="0.25">
      <c r="B9" s="30"/>
      <c r="C9" s="31"/>
      <c r="D9" s="36"/>
      <c r="E9" s="31"/>
      <c r="F9" s="35"/>
      <c r="G9" s="36"/>
      <c r="H9" s="36"/>
      <c r="I9" s="25"/>
      <c r="J9" s="25"/>
      <c r="K9" s="37"/>
      <c r="L9" s="37"/>
      <c r="M9" s="30"/>
      <c r="N9" s="30"/>
      <c r="Q9" s="176"/>
    </row>
    <row r="10" spans="1:17" x14ac:dyDescent="0.25">
      <c r="B10" s="30"/>
      <c r="C10" s="31"/>
      <c r="D10" s="32"/>
      <c r="E10" s="38"/>
      <c r="F10" s="36"/>
      <c r="G10" s="36"/>
      <c r="H10" s="36"/>
      <c r="I10" s="25"/>
      <c r="J10" s="25"/>
      <c r="K10" s="37"/>
      <c r="L10" s="37"/>
      <c r="M10" s="30"/>
      <c r="N10" s="30"/>
      <c r="Q10" s="176"/>
    </row>
    <row r="11" spans="1:17" x14ac:dyDescent="0.25">
      <c r="B11" s="30"/>
      <c r="C11" s="31"/>
      <c r="D11" s="32"/>
      <c r="E11" s="38"/>
      <c r="F11" s="36"/>
      <c r="G11" s="36"/>
      <c r="H11" s="40"/>
      <c r="I11" s="25"/>
      <c r="J11" s="25"/>
      <c r="K11" s="37"/>
      <c r="L11" s="37"/>
      <c r="M11" s="30"/>
      <c r="N11" s="30"/>
      <c r="Q11" s="176"/>
    </row>
    <row r="12" spans="1:17" x14ac:dyDescent="0.25">
      <c r="B12" s="30"/>
      <c r="C12" s="31"/>
      <c r="D12" s="32"/>
      <c r="E12" s="38"/>
      <c r="F12" s="36"/>
      <c r="G12" s="36"/>
      <c r="H12" s="40"/>
      <c r="I12" s="25"/>
      <c r="J12" s="25"/>
      <c r="K12" s="37"/>
      <c r="L12" s="37"/>
      <c r="M12" s="30"/>
      <c r="N12" s="30"/>
      <c r="Q12" s="176"/>
    </row>
    <row r="13" spans="1:17" x14ac:dyDescent="0.25">
      <c r="B13" s="30"/>
      <c r="C13" s="31"/>
      <c r="D13" s="30"/>
      <c r="E13" s="39"/>
      <c r="F13" s="35"/>
      <c r="G13" s="40"/>
      <c r="H13" s="25"/>
      <c r="I13" s="37"/>
      <c r="J13" s="37"/>
      <c r="K13" s="25"/>
      <c r="L13" s="37"/>
      <c r="M13" s="30"/>
      <c r="N13" s="30"/>
      <c r="Q13" s="176"/>
    </row>
    <row r="14" spans="1:17" x14ac:dyDescent="0.25">
      <c r="B14" s="30"/>
      <c r="C14" s="31"/>
      <c r="D14" s="38"/>
      <c r="E14" s="36"/>
      <c r="F14" s="25"/>
      <c r="G14" s="37"/>
      <c r="H14" s="30"/>
      <c r="K14" s="25"/>
      <c r="L14"/>
      <c r="M14"/>
      <c r="N14"/>
      <c r="Q14" s="176"/>
    </row>
    <row r="15" spans="1:17" x14ac:dyDescent="0.25">
      <c r="B15" s="30"/>
      <c r="C15" s="31"/>
      <c r="D15" s="31"/>
      <c r="E15" s="40"/>
      <c r="F15" s="31"/>
      <c r="G15" s="37"/>
      <c r="H15" s="30"/>
      <c r="K15" s="25"/>
      <c r="L15"/>
      <c r="M15"/>
      <c r="N15"/>
      <c r="Q15" s="176"/>
    </row>
    <row r="16" spans="1:17" x14ac:dyDescent="0.25">
      <c r="B16" s="30"/>
      <c r="C16" s="31"/>
      <c r="D16" s="31"/>
      <c r="E16" s="40"/>
      <c r="F16" s="31"/>
      <c r="G16" s="37"/>
      <c r="H16" s="30"/>
      <c r="K16" s="25"/>
      <c r="L16"/>
      <c r="M16"/>
      <c r="N16"/>
      <c r="Q16" s="176"/>
    </row>
    <row r="17" spans="2:17" x14ac:dyDescent="0.25">
      <c r="B17" s="30"/>
      <c r="C17" s="31"/>
      <c r="D17" s="39"/>
      <c r="E17" s="40"/>
      <c r="F17" s="25"/>
      <c r="G17" s="37"/>
      <c r="H17" s="30"/>
      <c r="K17" s="25"/>
      <c r="L17"/>
      <c r="M17"/>
      <c r="N17"/>
      <c r="Q17" s="176"/>
    </row>
    <row r="18" spans="2:17" x14ac:dyDescent="0.25">
      <c r="B18" s="30"/>
      <c r="C18" s="31"/>
      <c r="D18" s="30"/>
      <c r="E18" s="39"/>
      <c r="F18" s="35"/>
      <c r="G18" s="40"/>
      <c r="H18" s="25"/>
      <c r="I18" s="36"/>
      <c r="J18" s="37"/>
      <c r="K18" s="25"/>
      <c r="L18" s="37"/>
      <c r="M18" s="30"/>
      <c r="N18" s="30"/>
      <c r="Q18" s="176"/>
    </row>
    <row r="19" spans="2:17" x14ac:dyDescent="0.25">
      <c r="B19" s="30"/>
      <c r="C19" s="31"/>
      <c r="D19" s="30"/>
      <c r="E19" s="39"/>
      <c r="F19" s="35"/>
      <c r="G19" s="35"/>
      <c r="H19" s="40"/>
      <c r="I19" s="25"/>
      <c r="J19" s="25"/>
      <c r="K19" s="25"/>
      <c r="L19" s="36"/>
      <c r="M19" s="37"/>
      <c r="N19" s="37"/>
      <c r="O19" s="30"/>
      <c r="P19" s="30"/>
      <c r="Q19" s="176"/>
    </row>
    <row r="20" spans="2:17" x14ac:dyDescent="0.25">
      <c r="B20" s="30"/>
      <c r="C20" s="31"/>
      <c r="D20" s="36"/>
      <c r="E20" s="31"/>
      <c r="F20" s="35"/>
      <c r="G20" s="36"/>
      <c r="H20" s="36"/>
      <c r="I20" s="25"/>
      <c r="J20" s="25"/>
      <c r="K20" s="25"/>
      <c r="L20" s="36"/>
      <c r="M20" s="37"/>
      <c r="N20" s="37"/>
      <c r="O20" s="30"/>
      <c r="P20" s="30"/>
      <c r="Q20" s="176"/>
    </row>
    <row r="21" spans="2:17" x14ac:dyDescent="0.25">
      <c r="B21" s="30"/>
      <c r="C21" s="31"/>
      <c r="D21" s="36"/>
      <c r="E21" s="47"/>
      <c r="F21" s="36"/>
      <c r="G21" s="36"/>
      <c r="H21" s="36"/>
      <c r="I21" s="25"/>
      <c r="J21" s="25"/>
      <c r="K21" s="25"/>
      <c r="L21" s="36"/>
      <c r="M21" s="37"/>
      <c r="N21" s="37"/>
      <c r="O21" s="30"/>
      <c r="P21" s="30"/>
      <c r="Q21" s="176"/>
    </row>
    <row r="22" spans="2:17" x14ac:dyDescent="0.25">
      <c r="B22" s="30"/>
      <c r="C22" s="31"/>
      <c r="D22" s="36"/>
      <c r="E22" s="47"/>
      <c r="F22" s="36"/>
      <c r="G22" s="36"/>
      <c r="H22" s="36"/>
      <c r="I22" s="25"/>
      <c r="J22" s="25"/>
      <c r="K22" s="25"/>
      <c r="L22" s="36"/>
      <c r="M22" s="37"/>
      <c r="N22" s="37"/>
      <c r="O22" s="30"/>
      <c r="P22" s="30"/>
      <c r="Q22" s="176"/>
    </row>
    <row r="23" spans="2:17" x14ac:dyDescent="0.25">
      <c r="B23" s="30"/>
      <c r="C23" s="31"/>
      <c r="D23" s="32"/>
      <c r="E23" s="31"/>
      <c r="F23" s="36"/>
      <c r="G23" s="36"/>
      <c r="H23" s="36"/>
      <c r="I23" s="25"/>
      <c r="J23" s="25"/>
      <c r="K23" s="25"/>
      <c r="L23" s="36"/>
      <c r="M23" s="37"/>
      <c r="N23" s="37"/>
      <c r="O23" s="30"/>
      <c r="P23" s="30"/>
      <c r="Q23" s="176"/>
    </row>
    <row r="24" spans="2:17" x14ac:dyDescent="0.25">
      <c r="B24" s="30"/>
      <c r="C24" s="31"/>
      <c r="D24" s="32"/>
      <c r="E24" s="31"/>
      <c r="F24" s="36"/>
      <c r="G24" s="36"/>
      <c r="H24" s="36"/>
      <c r="I24" s="25"/>
      <c r="J24" s="25"/>
      <c r="K24" s="25"/>
      <c r="L24" s="36"/>
      <c r="M24" s="37"/>
      <c r="N24" s="37"/>
      <c r="O24" s="41"/>
      <c r="P24" s="41"/>
      <c r="Q24" s="176"/>
    </row>
    <row r="25" spans="2:17" x14ac:dyDescent="0.25">
      <c r="B25" s="30"/>
      <c r="C25" s="31"/>
      <c r="D25" s="36"/>
      <c r="E25" s="47"/>
      <c r="F25" s="36"/>
      <c r="G25" s="36"/>
      <c r="H25" s="36"/>
      <c r="I25" s="25"/>
      <c r="J25" s="25"/>
      <c r="K25" s="25"/>
      <c r="L25" s="36"/>
      <c r="M25" s="37"/>
      <c r="N25" s="37"/>
      <c r="O25" s="41"/>
      <c r="P25" s="41"/>
      <c r="Q25" s="178"/>
    </row>
    <row r="26" spans="2:17" x14ac:dyDescent="0.25">
      <c r="B26" s="30"/>
      <c r="C26" s="31"/>
      <c r="D26" s="32"/>
      <c r="E26" s="31"/>
      <c r="F26" s="35"/>
      <c r="G26" s="35"/>
      <c r="H26" s="42"/>
      <c r="I26" s="25"/>
      <c r="J26" s="25"/>
      <c r="K26" s="25"/>
      <c r="L26" s="36"/>
      <c r="M26" s="37"/>
      <c r="N26" s="37"/>
      <c r="O26" s="41"/>
      <c r="P26" s="41"/>
    </row>
    <row r="27" spans="2:17" x14ac:dyDescent="0.25">
      <c r="B27" s="30"/>
      <c r="C27" s="31"/>
      <c r="D27" s="32"/>
      <c r="E27" s="31"/>
      <c r="F27" s="34"/>
      <c r="G27" s="30"/>
      <c r="H27" s="4"/>
      <c r="I27" s="25"/>
      <c r="J27" s="25"/>
      <c r="K27" s="25"/>
      <c r="L27" s="36"/>
      <c r="M27" s="37"/>
      <c r="N27" s="37"/>
      <c r="O27" s="41"/>
      <c r="P27" s="41"/>
    </row>
    <row r="28" spans="2:17" x14ac:dyDescent="0.25">
      <c r="B28" s="30"/>
      <c r="C28" s="31"/>
      <c r="D28" s="32"/>
      <c r="E28" s="31"/>
      <c r="F28" s="34"/>
      <c r="G28" s="43"/>
      <c r="H28" s="4"/>
      <c r="I28" s="25"/>
      <c r="J28" s="25"/>
      <c r="K28" s="25"/>
      <c r="L28" s="36"/>
      <c r="M28" s="37"/>
      <c r="N28" s="37"/>
      <c r="O28" s="41"/>
      <c r="P28" s="41"/>
    </row>
    <row r="29" spans="2:17" x14ac:dyDescent="0.25">
      <c r="B29" s="30"/>
      <c r="C29" s="31"/>
      <c r="D29" s="32"/>
      <c r="E29" s="38"/>
      <c r="F29" s="34"/>
      <c r="G29" s="34"/>
      <c r="H29" s="42"/>
      <c r="I29" s="25"/>
      <c r="J29" s="44"/>
      <c r="K29" s="25"/>
      <c r="L29" s="36"/>
      <c r="M29" s="37"/>
      <c r="N29" s="37"/>
      <c r="O29" s="41"/>
      <c r="P29" s="41"/>
    </row>
    <row r="30" spans="2:17" x14ac:dyDescent="0.25">
      <c r="B30" s="30"/>
      <c r="C30" s="31"/>
      <c r="D30" s="32"/>
      <c r="E30" s="38"/>
      <c r="F30" s="34"/>
      <c r="G30" s="34"/>
      <c r="H30" s="42"/>
      <c r="I30" s="25"/>
      <c r="J30" s="44"/>
      <c r="K30" s="44"/>
      <c r="L30" s="36"/>
      <c r="M30" s="37"/>
      <c r="N30" s="37"/>
      <c r="O30" s="41"/>
      <c r="P30" s="41"/>
    </row>
    <row r="31" spans="2:17" x14ac:dyDescent="0.25">
      <c r="B31" s="30"/>
      <c r="C31" s="31"/>
      <c r="D31" s="32"/>
      <c r="E31" s="45"/>
      <c r="F31" s="36"/>
      <c r="G31" s="36"/>
      <c r="H31" s="36"/>
      <c r="I31" s="25"/>
      <c r="J31" s="25"/>
      <c r="K31" s="44"/>
      <c r="L31" s="36"/>
      <c r="M31" s="37"/>
      <c r="N31" s="37"/>
      <c r="O31" s="41"/>
      <c r="P31" s="41"/>
    </row>
    <row r="32" spans="2:17" x14ac:dyDescent="0.25">
      <c r="B32" s="30"/>
      <c r="C32" s="31"/>
      <c r="D32" s="32"/>
      <c r="E32" s="31"/>
      <c r="F32" s="36"/>
      <c r="G32" s="36"/>
      <c r="H32" s="36"/>
      <c r="I32" s="25"/>
      <c r="J32" s="46"/>
      <c r="K32" s="25"/>
      <c r="L32" s="36"/>
      <c r="M32" s="37"/>
      <c r="N32" s="37"/>
      <c r="O32" s="41"/>
      <c r="P32" s="41"/>
    </row>
    <row r="33" spans="2:16" x14ac:dyDescent="0.25">
      <c r="B33" s="3"/>
      <c r="C33" s="3"/>
      <c r="D33" s="3"/>
      <c r="E33" s="3"/>
      <c r="F33" s="3"/>
      <c r="G33" s="3"/>
      <c r="H33" s="3"/>
      <c r="I33" s="3"/>
      <c r="J33" s="3"/>
      <c r="K33" s="46"/>
      <c r="L33" s="4"/>
      <c r="M33" s="4"/>
      <c r="N33" s="4"/>
      <c r="O33" s="3"/>
      <c r="P33" s="3"/>
    </row>
    <row r="34" spans="2:16" x14ac:dyDescent="0.25">
      <c r="B34" s="3"/>
      <c r="C34" s="3"/>
      <c r="D34" s="3"/>
      <c r="E34" s="3"/>
      <c r="F34" s="3"/>
      <c r="G34" s="3"/>
      <c r="H34" s="3"/>
      <c r="I34" s="3"/>
      <c r="J34" s="26"/>
      <c r="K34" s="3"/>
      <c r="L34" s="4"/>
      <c r="M34" s="4"/>
      <c r="N34" s="4"/>
      <c r="O34" s="3"/>
      <c r="P34" s="3"/>
    </row>
    <row r="35" spans="2:16" x14ac:dyDescent="0.25">
      <c r="B35" s="3"/>
      <c r="C35" s="3"/>
      <c r="D35" s="3"/>
      <c r="E35" s="3"/>
      <c r="F35" s="3"/>
      <c r="G35" s="3"/>
      <c r="H35" s="3"/>
      <c r="I35" s="3"/>
      <c r="J35" s="3"/>
      <c r="K35" s="26"/>
      <c r="L35" s="4"/>
      <c r="M35" s="4"/>
      <c r="N35" s="4"/>
      <c r="O35" s="3"/>
      <c r="P35" s="3"/>
    </row>
    <row r="36" spans="2:16" x14ac:dyDescent="0.25">
      <c r="K36" s="3"/>
    </row>
  </sheetData>
  <mergeCells count="17">
    <mergeCell ref="F4:G4"/>
    <mergeCell ref="H4:H5"/>
    <mergeCell ref="M3:M5"/>
    <mergeCell ref="A3:A5"/>
    <mergeCell ref="Q3:Q4"/>
    <mergeCell ref="B3:B5"/>
    <mergeCell ref="D3:H3"/>
    <mergeCell ref="I3:I5"/>
    <mergeCell ref="J3:J5"/>
    <mergeCell ref="L3:L5"/>
    <mergeCell ref="K3:K5"/>
    <mergeCell ref="N3:N5"/>
    <mergeCell ref="O3:O5"/>
    <mergeCell ref="P3:P5"/>
    <mergeCell ref="C4:C5"/>
    <mergeCell ref="D4:D5"/>
    <mergeCell ref="E4:E5"/>
  </mergeCells>
  <conditionalFormatting sqref="B7:B32">
    <cfRule type="expression" dxfId="283" priority="18">
      <formula>AND(B7&lt;&gt;"",COUNTIF(ListeBIM, B7) = 0)</formula>
    </cfRule>
  </conditionalFormatting>
  <conditionalFormatting sqref="D7 F7">
    <cfRule type="expression" dxfId="282" priority="6">
      <formula>OR(ISNUMBER(SEARCH("-",D7)), ISNUMBER(SEARCH("/",D7)))</formula>
    </cfRule>
  </conditionalFormatting>
  <conditionalFormatting sqref="D23:D24">
    <cfRule type="expression" dxfId="281" priority="4">
      <formula>OR(ISNUMBER(SEARCH("-",D23)), ISNUMBER(SEARCH("/",D23)))</formula>
    </cfRule>
  </conditionalFormatting>
  <conditionalFormatting sqref="D26:D28 F26:G28">
    <cfRule type="expression" dxfId="280" priority="12">
      <formula>OR(ISNUMBER(SEARCH("-",D26)), ISNUMBER(SEARCH("/",D26)))</formula>
    </cfRule>
  </conditionalFormatting>
  <conditionalFormatting sqref="D31:D32">
    <cfRule type="expression" dxfId="279" priority="13">
      <formula>OR(ISNUMBER(SEARCH("-",D31)), ISNUMBER(SEARCH("/",D31)))</formula>
    </cfRule>
  </conditionalFormatting>
  <conditionalFormatting sqref="D10:E12">
    <cfRule type="expression" dxfId="278" priority="7">
      <formula>OR(ISNUMBER(SEARCH("-",D10)), ISNUMBER(SEARCH("/",D10)))</formula>
    </cfRule>
  </conditionalFormatting>
  <conditionalFormatting sqref="D13:F13 D14 D17 D18:F18 D19:G19">
    <cfRule type="expression" dxfId="277" priority="15">
      <formula>OR(ISNUMBER(SEARCH("-",D13)), ISNUMBER(SEARCH("/",D13)))</formula>
    </cfRule>
  </conditionalFormatting>
  <conditionalFormatting sqref="D29:G30">
    <cfRule type="expression" dxfId="276" priority="14">
      <formula>OR(ISNUMBER(SEARCH("-",D29)), ISNUMBER(SEARCH("/",D29)))</formula>
    </cfRule>
  </conditionalFormatting>
  <conditionalFormatting sqref="F9">
    <cfRule type="expression" dxfId="275" priority="8">
      <formula>OR(ISNUMBER(SEARCH("-",F9)), ISNUMBER(SEARCH("/",F9)))</formula>
    </cfRule>
  </conditionalFormatting>
  <conditionalFormatting sqref="F20">
    <cfRule type="expression" dxfId="274" priority="9">
      <formula>OR(ISNUMBER(SEARCH("-",F20)), ISNUMBER(SEARCH("/",F20)))</formula>
    </cfRule>
  </conditionalFormatting>
  <conditionalFormatting sqref="H13 I7:I12 I19:I32 H18">
    <cfRule type="duplicateValues" dxfId="273" priority="21"/>
  </conditionalFormatting>
  <conditionalFormatting sqref="I1:I2">
    <cfRule type="duplicateValues" dxfId="272" priority="20"/>
  </conditionalFormatting>
  <conditionalFormatting sqref="I3:I5">
    <cfRule type="duplicateValues" dxfId="271" priority="1"/>
  </conditionalFormatting>
  <conditionalFormatting sqref="I55:I1048576 I1:I2">
    <cfRule type="duplicateValues" dxfId="270" priority="17"/>
  </conditionalFormatting>
  <conditionalFormatting sqref="J55:J1048576">
    <cfRule type="duplicateValues" dxfId="269" priority="19"/>
  </conditionalFormatting>
  <conditionalFormatting sqref="K56:K1048576">
    <cfRule type="duplicateValues" dxfId="268" priority="2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38"/>
  <sheetViews>
    <sheetView zoomScale="70" zoomScaleNormal="70" workbookViewId="0">
      <selection activeCell="J14" sqref="J14"/>
    </sheetView>
  </sheetViews>
  <sheetFormatPr baseColWidth="10" defaultRowHeight="15" x14ac:dyDescent="0.25"/>
  <cols>
    <col min="1" max="1" width="5" style="3" customWidth="1"/>
    <col min="2" max="3" width="15" customWidth="1"/>
    <col min="5" max="5" width="14.7109375" customWidth="1"/>
    <col min="9" max="9" width="64.28515625" customWidth="1"/>
    <col min="10" max="10" width="61.5703125" customWidth="1"/>
    <col min="11" max="11" width="104" customWidth="1"/>
    <col min="12" max="12" width="13.140625" style="11" customWidth="1"/>
    <col min="13" max="13" width="11.42578125" style="11"/>
    <col min="14" max="14" width="28.42578125" style="11" customWidth="1"/>
    <col min="15" max="15" width="13.140625" customWidth="1"/>
    <col min="17" max="17" width="20.85546875" customWidth="1"/>
  </cols>
  <sheetData>
    <row r="1" spans="1:17" s="3" customFormat="1" ht="26.25" x14ac:dyDescent="0.4">
      <c r="B1" s="5" t="s">
        <v>355</v>
      </c>
      <c r="D1" s="5"/>
      <c r="H1" s="5" t="s">
        <v>486</v>
      </c>
      <c r="I1" s="3" t="s">
        <v>558</v>
      </c>
      <c r="L1" s="4"/>
      <c r="M1" s="4"/>
      <c r="N1" s="4"/>
      <c r="Q1"/>
    </row>
    <row r="2" spans="1:17" s="3" customFormat="1" x14ac:dyDescent="0.25">
      <c r="L2" s="4"/>
      <c r="M2" s="4"/>
      <c r="N2" s="4"/>
      <c r="Q2"/>
    </row>
    <row r="3" spans="1:17" s="3" customFormat="1" ht="28.5" customHeight="1" x14ac:dyDescent="0.2">
      <c r="A3" s="211" t="s">
        <v>565</v>
      </c>
      <c r="B3" s="216" t="s">
        <v>17</v>
      </c>
      <c r="C3" s="12" t="s">
        <v>12</v>
      </c>
      <c r="D3" s="219" t="s">
        <v>13</v>
      </c>
      <c r="E3" s="220"/>
      <c r="F3" s="220"/>
      <c r="G3" s="220"/>
      <c r="H3" s="221"/>
      <c r="I3" s="222" t="s">
        <v>482</v>
      </c>
      <c r="J3" s="224" t="s">
        <v>10</v>
      </c>
      <c r="K3" s="222" t="s">
        <v>483</v>
      </c>
      <c r="L3" s="236" t="s">
        <v>14</v>
      </c>
      <c r="M3" s="210" t="s">
        <v>19</v>
      </c>
      <c r="N3" s="210" t="s">
        <v>20</v>
      </c>
      <c r="O3" s="210" t="s">
        <v>21</v>
      </c>
      <c r="P3" s="210" t="s">
        <v>22</v>
      </c>
      <c r="Q3" s="214" t="s">
        <v>550</v>
      </c>
    </row>
    <row r="4" spans="1:17" s="3" customFormat="1" ht="15" customHeight="1" x14ac:dyDescent="0.2">
      <c r="A4" s="212"/>
      <c r="B4" s="217"/>
      <c r="C4" s="228" t="s">
        <v>27</v>
      </c>
      <c r="D4" s="230" t="s">
        <v>8</v>
      </c>
      <c r="E4" s="230" t="s">
        <v>9</v>
      </c>
      <c r="F4" s="232" t="s">
        <v>15</v>
      </c>
      <c r="G4" s="233"/>
      <c r="H4" s="208" t="s">
        <v>16</v>
      </c>
      <c r="I4" s="222"/>
      <c r="J4" s="224"/>
      <c r="K4" s="226"/>
      <c r="L4" s="237"/>
      <c r="M4" s="210"/>
      <c r="N4" s="210"/>
      <c r="O4" s="210"/>
      <c r="P4" s="210"/>
      <c r="Q4" s="215"/>
    </row>
    <row r="5" spans="1:17" ht="15" customHeight="1" x14ac:dyDescent="0.25">
      <c r="A5" s="213"/>
      <c r="B5" s="218"/>
      <c r="C5" s="229"/>
      <c r="D5" s="231"/>
      <c r="E5" s="231"/>
      <c r="F5" s="9" t="s">
        <v>10</v>
      </c>
      <c r="G5" s="9" t="s">
        <v>11</v>
      </c>
      <c r="H5" s="209"/>
      <c r="I5" s="223"/>
      <c r="J5" s="225"/>
      <c r="K5" s="227"/>
      <c r="L5" s="238"/>
      <c r="M5" s="210"/>
      <c r="N5" s="210"/>
      <c r="O5" s="210"/>
      <c r="P5" s="210"/>
      <c r="Q5" s="177" t="s">
        <v>552</v>
      </c>
    </row>
    <row r="6" spans="1:17" x14ac:dyDescent="0.25">
      <c r="A6" s="3" t="s">
        <v>568</v>
      </c>
      <c r="B6" s="10" t="s">
        <v>486</v>
      </c>
      <c r="C6" s="158" t="s">
        <v>28</v>
      </c>
      <c r="D6" s="10" t="s">
        <v>486</v>
      </c>
      <c r="E6" s="1" t="s">
        <v>28</v>
      </c>
      <c r="F6" s="17" t="s">
        <v>0</v>
      </c>
      <c r="G6" s="10"/>
      <c r="H6" s="10" t="s">
        <v>1</v>
      </c>
      <c r="I6" s="127" t="str">
        <f>CONCATENATE("SITE-BAT-NIV-ZONE-PLB-",B6,"-",C6,"-",D6,"-",E6,"-",F6,IF(G6="","","."),G6,"-",H6)</f>
        <v>SITE-BAT-NIV-ZONE-PLB-CAL-XXX-CAL-XXX-SYN-TA</v>
      </c>
      <c r="J6" s="75" t="s">
        <v>522</v>
      </c>
      <c r="K6" s="130" t="str">
        <f>CONCATENATE("SITE-BAT-NIV-ZONE-PLB-",B6,"-",C6," - ",J6)</f>
        <v>SITE-BAT-NIV-ZONE-PLB-CAL-XXX - Synthèse alarme N° - Cuves Azotes Liquides - Local N°</v>
      </c>
      <c r="L6" s="19" t="s">
        <v>18</v>
      </c>
      <c r="M6" s="20">
        <v>1</v>
      </c>
      <c r="N6" s="20" t="s">
        <v>23</v>
      </c>
      <c r="O6" s="6"/>
      <c r="P6" s="6"/>
      <c r="Q6" s="175"/>
    </row>
    <row r="7" spans="1:17" ht="6.75" customHeight="1" x14ac:dyDescent="0.25">
      <c r="B7" s="148"/>
      <c r="C7" s="149"/>
      <c r="D7" s="148"/>
      <c r="E7" s="149"/>
      <c r="F7" s="150"/>
      <c r="G7" s="148"/>
      <c r="H7" s="148"/>
      <c r="I7" s="151"/>
      <c r="J7" s="151"/>
      <c r="K7" s="151"/>
      <c r="L7" s="152"/>
      <c r="M7" s="153"/>
      <c r="N7" s="153"/>
      <c r="O7" s="154"/>
      <c r="P7" s="154"/>
      <c r="Q7" s="154"/>
    </row>
    <row r="8" spans="1:17" s="3" customFormat="1" ht="15" customHeight="1" x14ac:dyDescent="0.2">
      <c r="A8" s="159" t="s">
        <v>582</v>
      </c>
      <c r="B8" s="189" t="str">
        <f>B9</f>
        <v>CAL</v>
      </c>
      <c r="C8" s="190" t="str">
        <f>C9</f>
        <v>XXX</v>
      </c>
      <c r="D8" s="189"/>
      <c r="E8" s="189"/>
      <c r="F8" s="189"/>
      <c r="G8" s="189"/>
      <c r="H8" s="189" t="s">
        <v>583</v>
      </c>
      <c r="I8" s="191" t="str">
        <f>CONCATENATE("SITE-BAT-NIV-ZONE-PLBR-",B8,"-",C8,"-",H8)</f>
        <v>SITE-BAT-NIV-ZONE-PLBR-CAL-XXX-Synthese</v>
      </c>
      <c r="J8" s="192" t="s">
        <v>584</v>
      </c>
      <c r="K8" s="191" t="str">
        <f>CONCATENATE("SITE-BAT-NIV-ZONE-PLB-",B8," - ",C8," - ",J8)</f>
        <v>SITE-BAT-NIV-ZONE-PLB-CAL - XXX - Objet Synthèse GTB</v>
      </c>
      <c r="L8" s="189"/>
      <c r="M8" s="189"/>
      <c r="N8" s="189"/>
      <c r="O8" s="189"/>
      <c r="P8" s="189" t="s">
        <v>585</v>
      </c>
      <c r="Q8" s="189" t="s">
        <v>551</v>
      </c>
    </row>
    <row r="9" spans="1:17" x14ac:dyDescent="0.25">
      <c r="A9" s="3" t="s">
        <v>568</v>
      </c>
      <c r="B9" s="139" t="s">
        <v>486</v>
      </c>
      <c r="C9" s="1" t="s">
        <v>28</v>
      </c>
      <c r="D9" s="139" t="s">
        <v>486</v>
      </c>
      <c r="E9" s="1" t="s">
        <v>28</v>
      </c>
      <c r="F9" s="139" t="s">
        <v>71</v>
      </c>
      <c r="G9" s="139"/>
      <c r="H9" s="139" t="s">
        <v>1</v>
      </c>
      <c r="I9" s="127" t="str">
        <f t="shared" ref="I9:I28" si="0">CONCATENATE("SITE-BAT-NIV-ZONE-PLB-",B9,"-",C9,"-",D9,"-",E9,"-",F9,IF(G9="","","."),G9,"-",H9)</f>
        <v>SITE-BAT-NIV-ZONE-PLB-CAL-XXX-CAL-XXX-COM-TA</v>
      </c>
      <c r="J9" s="155" t="s">
        <v>499</v>
      </c>
      <c r="K9" s="130" t="str">
        <f t="shared" ref="K9:K28" si="1">CONCATENATE("SITE-BAT-NIV-ZONE-PLB-",B9,"-",C9," - ",J9)</f>
        <v>SITE-BAT-NIV-ZONE-PLB-CAL-XXX - Défaut de Com</v>
      </c>
      <c r="L9" s="19" t="s">
        <v>18</v>
      </c>
      <c r="M9" s="20">
        <v>1</v>
      </c>
      <c r="N9" s="20" t="s">
        <v>23</v>
      </c>
      <c r="O9" s="78"/>
      <c r="P9" s="78"/>
      <c r="Q9" s="175"/>
    </row>
    <row r="10" spans="1:17" x14ac:dyDescent="0.25">
      <c r="A10" s="3" t="s">
        <v>568</v>
      </c>
      <c r="B10" s="139" t="s">
        <v>486</v>
      </c>
      <c r="C10" s="1" t="s">
        <v>28</v>
      </c>
      <c r="D10" s="139" t="s">
        <v>486</v>
      </c>
      <c r="E10" s="1" t="s">
        <v>28</v>
      </c>
      <c r="F10" s="139" t="s">
        <v>487</v>
      </c>
      <c r="G10" s="139"/>
      <c r="H10" s="139" t="s">
        <v>5</v>
      </c>
      <c r="I10" s="127" t="str">
        <f t="shared" si="0"/>
        <v>SITE-BAT-NIV-ZONE-PLB-CAL-XXX-CAL-XXX-MAINT-TS</v>
      </c>
      <c r="J10" s="156" t="s">
        <v>500</v>
      </c>
      <c r="K10" s="130" t="str">
        <f t="shared" si="1"/>
        <v>SITE-BAT-NIV-ZONE-PLB-CAL-XXX - Maintenance</v>
      </c>
      <c r="L10" s="78"/>
      <c r="M10" s="78"/>
      <c r="N10" s="20" t="s">
        <v>520</v>
      </c>
      <c r="O10" s="78"/>
      <c r="P10" s="78"/>
      <c r="Q10" s="175"/>
    </row>
    <row r="11" spans="1:17" x14ac:dyDescent="0.25">
      <c r="A11" s="3" t="s">
        <v>568</v>
      </c>
      <c r="B11" s="139" t="s">
        <v>486</v>
      </c>
      <c r="C11" s="1" t="s">
        <v>28</v>
      </c>
      <c r="D11" s="139" t="s">
        <v>486</v>
      </c>
      <c r="E11" s="1" t="s">
        <v>28</v>
      </c>
      <c r="F11" s="139" t="s">
        <v>488</v>
      </c>
      <c r="G11" s="139"/>
      <c r="H11" s="139" t="s">
        <v>129</v>
      </c>
      <c r="I11" s="127" t="str">
        <f t="shared" si="0"/>
        <v>SITE-BAT-NIV-ZONE-PLB-CAL-XXX-CAL-XXX-REMP-TC</v>
      </c>
      <c r="J11" s="156" t="s">
        <v>501</v>
      </c>
      <c r="K11" s="130" t="str">
        <f t="shared" si="1"/>
        <v>SITE-BAT-NIV-ZONE-PLB-CAL-XXX - Commande Remplissage</v>
      </c>
      <c r="L11" s="78"/>
      <c r="M11" s="78"/>
      <c r="N11" s="20" t="s">
        <v>518</v>
      </c>
      <c r="O11" s="78"/>
      <c r="P11" s="78"/>
      <c r="Q11" s="175"/>
    </row>
    <row r="12" spans="1:17" x14ac:dyDescent="0.25">
      <c r="A12" s="3" t="s">
        <v>568</v>
      </c>
      <c r="B12" s="139" t="s">
        <v>486</v>
      </c>
      <c r="C12" s="1" t="s">
        <v>28</v>
      </c>
      <c r="D12" s="139" t="s">
        <v>486</v>
      </c>
      <c r="E12" s="1" t="s">
        <v>28</v>
      </c>
      <c r="F12" s="139" t="s">
        <v>488</v>
      </c>
      <c r="G12" s="139" t="s">
        <v>489</v>
      </c>
      <c r="H12" s="139" t="s">
        <v>5</v>
      </c>
      <c r="I12" s="127" t="str">
        <f t="shared" si="0"/>
        <v>SITE-BAT-NIV-ZONE-PLB-CAL-XXX-CAL-XXX-REMP.SMINI-TS</v>
      </c>
      <c r="J12" s="156" t="s">
        <v>502</v>
      </c>
      <c r="K12" s="130" t="str">
        <f t="shared" si="1"/>
        <v>SITE-BAT-NIV-ZONE-PLB-CAL-XXX - Remplissage sur seuil mini</v>
      </c>
      <c r="L12" s="78"/>
      <c r="M12" s="78"/>
      <c r="N12" s="20" t="s">
        <v>518</v>
      </c>
      <c r="O12" s="78"/>
      <c r="P12" s="78"/>
      <c r="Q12" s="175"/>
    </row>
    <row r="13" spans="1:17" x14ac:dyDescent="0.25">
      <c r="A13" s="3" t="s">
        <v>568</v>
      </c>
      <c r="B13" s="139" t="s">
        <v>486</v>
      </c>
      <c r="C13" s="1" t="s">
        <v>28</v>
      </c>
      <c r="D13" s="139" t="s">
        <v>490</v>
      </c>
      <c r="E13" s="140" t="s">
        <v>2</v>
      </c>
      <c r="F13" s="139" t="s">
        <v>491</v>
      </c>
      <c r="G13" s="139"/>
      <c r="H13" s="139" t="s">
        <v>1</v>
      </c>
      <c r="I13" s="127" t="str">
        <f t="shared" si="0"/>
        <v>SITE-BAT-NIV-ZONE-PLB-CAL-XXX-TN-001-BAS-TA</v>
      </c>
      <c r="J13" s="156" t="s">
        <v>503</v>
      </c>
      <c r="K13" s="130" t="str">
        <f t="shared" si="1"/>
        <v>SITE-BAT-NIV-ZONE-PLB-CAL-XXX - Défaut Niveau Bas</v>
      </c>
      <c r="L13" s="19" t="s">
        <v>18</v>
      </c>
      <c r="M13" s="20">
        <v>1</v>
      </c>
      <c r="N13" s="20" t="s">
        <v>23</v>
      </c>
      <c r="O13" s="78"/>
      <c r="P13" s="78"/>
      <c r="Q13" s="175" t="s">
        <v>551</v>
      </c>
    </row>
    <row r="14" spans="1:17" x14ac:dyDescent="0.25">
      <c r="A14" s="3" t="s">
        <v>568</v>
      </c>
      <c r="B14" s="139" t="s">
        <v>486</v>
      </c>
      <c r="C14" s="1" t="s">
        <v>28</v>
      </c>
      <c r="D14" s="139" t="s">
        <v>492</v>
      </c>
      <c r="E14" s="143" t="s">
        <v>2</v>
      </c>
      <c r="F14" s="139" t="s">
        <v>493</v>
      </c>
      <c r="G14" s="139"/>
      <c r="H14" s="139" t="s">
        <v>5</v>
      </c>
      <c r="I14" s="127" t="str">
        <f t="shared" si="0"/>
        <v>SITE-BAT-NIV-ZONE-PLB-CAL-XXX-EV-001-OUV-TS</v>
      </c>
      <c r="J14" s="156" t="s">
        <v>506</v>
      </c>
      <c r="K14" s="130" t="str">
        <f t="shared" si="1"/>
        <v>SITE-BAT-NIV-ZONE-PLB-CAL-XXX - Electrovanne Ouverte</v>
      </c>
      <c r="L14" s="78"/>
      <c r="M14" s="78"/>
      <c r="N14" s="20" t="s">
        <v>400</v>
      </c>
      <c r="O14" s="78"/>
      <c r="P14" s="78"/>
      <c r="Q14" s="175"/>
    </row>
    <row r="15" spans="1:17" x14ac:dyDescent="0.25">
      <c r="A15" s="3" t="s">
        <v>568</v>
      </c>
      <c r="B15" s="139" t="s">
        <v>486</v>
      </c>
      <c r="C15" s="1" t="s">
        <v>28</v>
      </c>
      <c r="D15" s="139" t="s">
        <v>494</v>
      </c>
      <c r="E15" s="147" t="s">
        <v>2</v>
      </c>
      <c r="F15" s="139" t="s">
        <v>493</v>
      </c>
      <c r="G15" s="139"/>
      <c r="H15" s="139" t="s">
        <v>5</v>
      </c>
      <c r="I15" s="127" t="str">
        <f t="shared" si="0"/>
        <v>SITE-BAT-NIV-ZONE-PLB-CAL-XXX-COUV-001-OUV-TS</v>
      </c>
      <c r="J15" s="156" t="s">
        <v>505</v>
      </c>
      <c r="K15" s="130" t="str">
        <f t="shared" si="1"/>
        <v>SITE-BAT-NIV-ZONE-PLB-CAL-XXX - Couvercle Ouvert</v>
      </c>
      <c r="L15" s="78"/>
      <c r="M15" s="78"/>
      <c r="N15" s="20" t="s">
        <v>519</v>
      </c>
      <c r="O15" s="78"/>
      <c r="P15" s="78"/>
      <c r="Q15" s="175"/>
    </row>
    <row r="16" spans="1:17" x14ac:dyDescent="0.25">
      <c r="A16" s="3" t="s">
        <v>568</v>
      </c>
      <c r="B16" s="139" t="s">
        <v>486</v>
      </c>
      <c r="C16" s="1" t="s">
        <v>28</v>
      </c>
      <c r="D16" s="139" t="s">
        <v>97</v>
      </c>
      <c r="E16" s="143" t="s">
        <v>2</v>
      </c>
      <c r="F16" s="144" t="s">
        <v>495</v>
      </c>
      <c r="G16" s="139"/>
      <c r="H16" s="139" t="s">
        <v>1</v>
      </c>
      <c r="I16" s="127" t="str">
        <f t="shared" si="0"/>
        <v>SITE-BAT-NIV-ZONE-PLB-CAL-XXX-TT-001-HAUT-TA</v>
      </c>
      <c r="J16" s="156" t="s">
        <v>508</v>
      </c>
      <c r="K16" s="130" t="str">
        <f t="shared" si="1"/>
        <v>SITE-BAT-NIV-ZONE-PLB-CAL-XXX - Défaut Température Haute</v>
      </c>
      <c r="L16" s="19" t="s">
        <v>18</v>
      </c>
      <c r="M16" s="20">
        <v>1</v>
      </c>
      <c r="N16" s="20" t="s">
        <v>23</v>
      </c>
      <c r="O16" s="78"/>
      <c r="P16" s="78"/>
      <c r="Q16" s="175" t="s">
        <v>551</v>
      </c>
    </row>
    <row r="17" spans="1:17" x14ac:dyDescent="0.25">
      <c r="A17" s="3" t="s">
        <v>568</v>
      </c>
      <c r="B17" s="139" t="s">
        <v>486</v>
      </c>
      <c r="C17" s="1" t="s">
        <v>28</v>
      </c>
      <c r="D17" s="139" t="s">
        <v>490</v>
      </c>
      <c r="E17" s="139" t="s">
        <v>2</v>
      </c>
      <c r="F17" s="144" t="s">
        <v>496</v>
      </c>
      <c r="G17" s="139"/>
      <c r="H17" s="139" t="s">
        <v>1</v>
      </c>
      <c r="I17" s="127" t="str">
        <f t="shared" si="0"/>
        <v>SITE-BAT-NIV-ZONE-PLB-CAL-XXX-TN-001-DEBOR-TA</v>
      </c>
      <c r="J17" s="156" t="s">
        <v>507</v>
      </c>
      <c r="K17" s="130" t="str">
        <f t="shared" si="1"/>
        <v>SITE-BAT-NIV-ZONE-PLB-CAL-XXX - Défaut Débordement</v>
      </c>
      <c r="L17" s="19" t="s">
        <v>18</v>
      </c>
      <c r="M17" s="20">
        <v>1</v>
      </c>
      <c r="N17" s="20" t="s">
        <v>23</v>
      </c>
      <c r="O17" s="78"/>
      <c r="P17" s="78"/>
      <c r="Q17" s="175"/>
    </row>
    <row r="18" spans="1:17" x14ac:dyDescent="0.25">
      <c r="A18" s="3" t="s">
        <v>568</v>
      </c>
      <c r="B18" s="139" t="s">
        <v>486</v>
      </c>
      <c r="C18" s="1" t="s">
        <v>28</v>
      </c>
      <c r="D18" s="139" t="s">
        <v>490</v>
      </c>
      <c r="E18" s="143" t="s">
        <v>2</v>
      </c>
      <c r="F18" s="144" t="s">
        <v>495</v>
      </c>
      <c r="G18" s="139"/>
      <c r="H18" s="139" t="s">
        <v>1</v>
      </c>
      <c r="I18" s="127" t="str">
        <f t="shared" si="0"/>
        <v>SITE-BAT-NIV-ZONE-PLB-CAL-XXX-TN-001-HAUT-TA</v>
      </c>
      <c r="J18" s="156" t="s">
        <v>504</v>
      </c>
      <c r="K18" s="130" t="str">
        <f t="shared" si="1"/>
        <v>SITE-BAT-NIV-ZONE-PLB-CAL-XXX - Défaut Niveau Haut</v>
      </c>
      <c r="L18" s="19" t="s">
        <v>18</v>
      </c>
      <c r="M18" s="20">
        <v>1</v>
      </c>
      <c r="N18" s="20" t="s">
        <v>23</v>
      </c>
      <c r="O18" s="78"/>
      <c r="P18" s="78"/>
      <c r="Q18" s="175"/>
    </row>
    <row r="19" spans="1:17" x14ac:dyDescent="0.25">
      <c r="A19" s="3" t="s">
        <v>568</v>
      </c>
      <c r="B19" s="139" t="s">
        <v>486</v>
      </c>
      <c r="C19" s="1" t="s">
        <v>28</v>
      </c>
      <c r="D19" s="139" t="s">
        <v>490</v>
      </c>
      <c r="E19" s="139" t="s">
        <v>2</v>
      </c>
      <c r="F19" s="144" t="s">
        <v>349</v>
      </c>
      <c r="G19" s="139"/>
      <c r="H19" s="139" t="s">
        <v>82</v>
      </c>
      <c r="I19" s="127" t="str">
        <f t="shared" si="0"/>
        <v>SITE-BAT-NIV-ZONE-PLB-CAL-XXX-TN-001-NIV-TM</v>
      </c>
      <c r="J19" s="156" t="s">
        <v>521</v>
      </c>
      <c r="K19" s="130" t="str">
        <f t="shared" si="1"/>
        <v>SITE-BAT-NIV-ZONE-PLB-CAL-XXX - Niveau d'Azote</v>
      </c>
      <c r="L19" s="78"/>
      <c r="M19" s="78"/>
      <c r="N19" s="78"/>
      <c r="O19" s="78">
        <v>5</v>
      </c>
      <c r="P19" s="78" t="s">
        <v>26</v>
      </c>
      <c r="Q19" s="175"/>
    </row>
    <row r="20" spans="1:17" x14ac:dyDescent="0.25">
      <c r="A20" s="3" t="s">
        <v>568</v>
      </c>
      <c r="B20" s="139" t="s">
        <v>486</v>
      </c>
      <c r="C20" s="1" t="s">
        <v>28</v>
      </c>
      <c r="D20" s="139" t="s">
        <v>490</v>
      </c>
      <c r="E20" s="144" t="s">
        <v>2</v>
      </c>
      <c r="F20" s="144" t="s">
        <v>491</v>
      </c>
      <c r="G20" s="139" t="s">
        <v>175</v>
      </c>
      <c r="H20" s="139" t="s">
        <v>82</v>
      </c>
      <c r="I20" s="127" t="str">
        <f t="shared" si="0"/>
        <v>SITE-BAT-NIV-ZONE-PLB-CAL-XXX-TN-001-BAS.CONS-TM</v>
      </c>
      <c r="J20" s="156" t="s">
        <v>509</v>
      </c>
      <c r="K20" s="130" t="str">
        <f t="shared" si="1"/>
        <v>SITE-BAT-NIV-ZONE-PLB-CAL-XXX - Consigne Défaut Niveau Bas</v>
      </c>
      <c r="L20" s="78"/>
      <c r="M20" s="78"/>
      <c r="N20" s="78"/>
      <c r="O20" s="78">
        <v>5</v>
      </c>
      <c r="P20" s="78" t="s">
        <v>26</v>
      </c>
      <c r="Q20" s="175"/>
    </row>
    <row r="21" spans="1:17" x14ac:dyDescent="0.25">
      <c r="A21" s="3" t="s">
        <v>568</v>
      </c>
      <c r="B21" s="139" t="s">
        <v>486</v>
      </c>
      <c r="C21" s="1" t="s">
        <v>28</v>
      </c>
      <c r="D21" s="139" t="s">
        <v>97</v>
      </c>
      <c r="E21" s="164" t="s">
        <v>2</v>
      </c>
      <c r="F21" s="144" t="s">
        <v>495</v>
      </c>
      <c r="G21" s="139" t="s">
        <v>175</v>
      </c>
      <c r="H21" s="139" t="s">
        <v>82</v>
      </c>
      <c r="I21" s="127" t="str">
        <f t="shared" si="0"/>
        <v>SITE-BAT-NIV-ZONE-PLB-CAL-XXX-TT-001-HAUT.CONS-TM</v>
      </c>
      <c r="J21" s="156" t="s">
        <v>510</v>
      </c>
      <c r="K21" s="130" t="str">
        <f t="shared" si="1"/>
        <v>SITE-BAT-NIV-ZONE-PLB-CAL-XXX - Consigne Défaut Niveau Haut</v>
      </c>
      <c r="L21" s="78"/>
      <c r="M21" s="78"/>
      <c r="N21" s="78"/>
      <c r="O21" s="6">
        <v>0.4</v>
      </c>
      <c r="P21" s="6" t="s">
        <v>84</v>
      </c>
      <c r="Q21" s="175"/>
    </row>
    <row r="22" spans="1:17" x14ac:dyDescent="0.25">
      <c r="A22" s="3" t="s">
        <v>568</v>
      </c>
      <c r="B22" s="139" t="s">
        <v>486</v>
      </c>
      <c r="C22" s="1" t="s">
        <v>28</v>
      </c>
      <c r="D22" s="139" t="s">
        <v>97</v>
      </c>
      <c r="E22" s="140" t="s">
        <v>3</v>
      </c>
      <c r="F22" s="144" t="s">
        <v>495</v>
      </c>
      <c r="G22" s="139" t="s">
        <v>175</v>
      </c>
      <c r="H22" s="139" t="s">
        <v>82</v>
      </c>
      <c r="I22" s="127" t="str">
        <f t="shared" si="0"/>
        <v>SITE-BAT-NIV-ZONE-PLB-CAL-XXX-TT-002-HAUT.CONS-TM</v>
      </c>
      <c r="J22" s="156" t="s">
        <v>513</v>
      </c>
      <c r="K22" s="130" t="str">
        <f t="shared" si="1"/>
        <v>SITE-BAT-NIV-ZONE-PLB-CAL-XXX - Consigne Défaut Température Haute - Sonde 2</v>
      </c>
      <c r="L22" s="78"/>
      <c r="M22" s="78"/>
      <c r="N22" s="78"/>
      <c r="O22" s="6">
        <v>0.4</v>
      </c>
      <c r="P22" s="6" t="s">
        <v>84</v>
      </c>
      <c r="Q22" s="175"/>
    </row>
    <row r="23" spans="1:17" x14ac:dyDescent="0.25">
      <c r="A23" s="3" t="s">
        <v>568</v>
      </c>
      <c r="B23" s="139" t="s">
        <v>486</v>
      </c>
      <c r="C23" s="1" t="s">
        <v>28</v>
      </c>
      <c r="D23" s="139" t="s">
        <v>97</v>
      </c>
      <c r="E23" s="140" t="s">
        <v>3</v>
      </c>
      <c r="F23" s="144" t="s">
        <v>187</v>
      </c>
      <c r="G23" s="139"/>
      <c r="H23" s="139" t="s">
        <v>82</v>
      </c>
      <c r="I23" s="127" t="str">
        <f t="shared" si="0"/>
        <v>SITE-BAT-NIV-ZONE-PLB-CAL-XXX-TT-002-TEMP-TM</v>
      </c>
      <c r="J23" s="124" t="s">
        <v>511</v>
      </c>
      <c r="K23" s="130" t="str">
        <f t="shared" si="1"/>
        <v>SITE-BAT-NIV-ZONE-PLB-CAL-XXX - Température - Sonde 2</v>
      </c>
      <c r="L23" s="78"/>
      <c r="M23" s="78"/>
      <c r="N23" s="78"/>
      <c r="O23" s="6">
        <v>0.4</v>
      </c>
      <c r="P23" s="6" t="s">
        <v>84</v>
      </c>
      <c r="Q23" s="175"/>
    </row>
    <row r="24" spans="1:17" x14ac:dyDescent="0.25">
      <c r="A24" s="3" t="s">
        <v>568</v>
      </c>
      <c r="B24" s="139" t="s">
        <v>486</v>
      </c>
      <c r="C24" s="1" t="s">
        <v>28</v>
      </c>
      <c r="D24" s="139" t="s">
        <v>490</v>
      </c>
      <c r="E24" s="139" t="s">
        <v>2</v>
      </c>
      <c r="F24" s="144" t="s">
        <v>495</v>
      </c>
      <c r="G24" s="139" t="s">
        <v>175</v>
      </c>
      <c r="H24" s="141" t="s">
        <v>82</v>
      </c>
      <c r="I24" s="127" t="str">
        <f t="shared" si="0"/>
        <v>SITE-BAT-NIV-ZONE-PLB-CAL-XXX-TN-001-HAUT.CONS-TM</v>
      </c>
      <c r="J24" s="156" t="s">
        <v>514</v>
      </c>
      <c r="K24" s="130" t="str">
        <f t="shared" si="1"/>
        <v>SITE-BAT-NIV-ZONE-PLB-CAL-XXX - Consigne Défaut Température Haute - Sonde 1</v>
      </c>
      <c r="L24" s="78"/>
      <c r="M24" s="78"/>
      <c r="N24" s="78"/>
      <c r="O24" s="78">
        <v>5</v>
      </c>
      <c r="P24" s="78" t="s">
        <v>26</v>
      </c>
      <c r="Q24" s="175"/>
    </row>
    <row r="25" spans="1:17" x14ac:dyDescent="0.25">
      <c r="A25" s="3" t="s">
        <v>568</v>
      </c>
      <c r="B25" s="139" t="s">
        <v>486</v>
      </c>
      <c r="C25" s="1" t="s">
        <v>28</v>
      </c>
      <c r="D25" s="139" t="s">
        <v>490</v>
      </c>
      <c r="E25" s="139" t="s">
        <v>2</v>
      </c>
      <c r="F25" s="144" t="s">
        <v>491</v>
      </c>
      <c r="G25" s="139" t="s">
        <v>497</v>
      </c>
      <c r="H25" s="141" t="s">
        <v>82</v>
      </c>
      <c r="I25" s="127" t="str">
        <f t="shared" si="0"/>
        <v>SITE-BAT-NIV-ZONE-PLB-CAL-XXX-TN-001-BAS.REG-TM</v>
      </c>
      <c r="J25" s="156" t="s">
        <v>515</v>
      </c>
      <c r="K25" s="130" t="str">
        <f t="shared" si="1"/>
        <v>SITE-BAT-NIV-ZONE-PLB-CAL-XXX - Consigne Régulation Niveau Bas</v>
      </c>
      <c r="L25" s="78"/>
      <c r="M25" s="78"/>
      <c r="N25" s="78"/>
      <c r="O25" s="78">
        <v>5</v>
      </c>
      <c r="P25" s="78" t="s">
        <v>26</v>
      </c>
      <c r="Q25" s="175"/>
    </row>
    <row r="26" spans="1:17" x14ac:dyDescent="0.25">
      <c r="A26" s="3" t="s">
        <v>568</v>
      </c>
      <c r="B26" s="139" t="s">
        <v>486</v>
      </c>
      <c r="C26" s="1" t="s">
        <v>28</v>
      </c>
      <c r="D26" s="139" t="s">
        <v>97</v>
      </c>
      <c r="E26" s="143" t="s">
        <v>2</v>
      </c>
      <c r="F26" s="144" t="s">
        <v>495</v>
      </c>
      <c r="G26" s="139" t="s">
        <v>497</v>
      </c>
      <c r="H26" s="141" t="s">
        <v>82</v>
      </c>
      <c r="I26" s="127" t="str">
        <f t="shared" si="0"/>
        <v>SITE-BAT-NIV-ZONE-PLB-CAL-XXX-TT-001-HAUT.REG-TM</v>
      </c>
      <c r="J26" s="156" t="s">
        <v>516</v>
      </c>
      <c r="K26" s="130" t="str">
        <f t="shared" si="1"/>
        <v>SITE-BAT-NIV-ZONE-PLB-CAL-XXX - Consigne Régulation Niveau Haut</v>
      </c>
      <c r="L26" s="78"/>
      <c r="M26" s="78"/>
      <c r="N26" s="78"/>
      <c r="O26" s="6">
        <v>0.4</v>
      </c>
      <c r="P26" s="6" t="s">
        <v>84</v>
      </c>
      <c r="Q26" s="175"/>
    </row>
    <row r="27" spans="1:17" x14ac:dyDescent="0.25">
      <c r="A27" s="3" t="s">
        <v>568</v>
      </c>
      <c r="B27" s="139" t="s">
        <v>486</v>
      </c>
      <c r="C27" s="1" t="s">
        <v>28</v>
      </c>
      <c r="D27" s="141" t="s">
        <v>97</v>
      </c>
      <c r="E27" s="145" t="s">
        <v>498</v>
      </c>
      <c r="F27" s="141" t="s">
        <v>0</v>
      </c>
      <c r="G27" s="141"/>
      <c r="H27" s="141" t="s">
        <v>1</v>
      </c>
      <c r="I27" s="127" t="str">
        <f t="shared" si="0"/>
        <v>SITE-BAT-NIV-ZONE-PLB-CAL-XXX-TT-1_2-SYN-TA</v>
      </c>
      <c r="J27" s="157" t="s">
        <v>517</v>
      </c>
      <c r="K27" s="130" t="str">
        <f t="shared" si="1"/>
        <v>SITE-BAT-NIV-ZONE-PLB-CAL-XXX - Défaut Sondes Température</v>
      </c>
      <c r="L27" s="19" t="s">
        <v>18</v>
      </c>
      <c r="M27" s="20">
        <v>1</v>
      </c>
      <c r="N27" s="20" t="s">
        <v>23</v>
      </c>
      <c r="O27" s="78"/>
      <c r="P27" s="78"/>
      <c r="Q27" s="175"/>
    </row>
    <row r="28" spans="1:17" x14ac:dyDescent="0.25">
      <c r="A28" s="3" t="s">
        <v>568</v>
      </c>
      <c r="B28" s="139" t="s">
        <v>486</v>
      </c>
      <c r="C28" s="1" t="s">
        <v>28</v>
      </c>
      <c r="D28" s="141" t="s">
        <v>97</v>
      </c>
      <c r="E28" s="146" t="s">
        <v>2</v>
      </c>
      <c r="F28" s="144" t="s">
        <v>187</v>
      </c>
      <c r="G28" s="142"/>
      <c r="H28" s="142" t="s">
        <v>82</v>
      </c>
      <c r="I28" s="127" t="str">
        <f t="shared" si="0"/>
        <v>SITE-BAT-NIV-ZONE-PLB-CAL-XXX-TT-001-TEMP-TM</v>
      </c>
      <c r="J28" s="124" t="s">
        <v>512</v>
      </c>
      <c r="K28" s="130" t="str">
        <f t="shared" si="1"/>
        <v>SITE-BAT-NIV-ZONE-PLB-CAL-XXX - Température - Sonde 1</v>
      </c>
      <c r="L28" s="78"/>
      <c r="M28" s="78"/>
      <c r="N28" s="78"/>
      <c r="O28" s="6">
        <v>0.4</v>
      </c>
      <c r="P28" s="6" t="s">
        <v>84</v>
      </c>
      <c r="Q28" s="175"/>
    </row>
    <row r="29" spans="1:17" x14ac:dyDescent="0.25">
      <c r="B29" s="30"/>
      <c r="C29" s="31"/>
      <c r="D29" s="32"/>
      <c r="E29" s="31"/>
      <c r="F29" s="34"/>
      <c r="G29" s="30"/>
      <c r="H29" s="4"/>
      <c r="I29" s="25"/>
      <c r="J29" s="25"/>
      <c r="K29" s="25"/>
      <c r="L29" s="36"/>
      <c r="M29" s="37"/>
      <c r="N29" s="37"/>
      <c r="O29" s="41"/>
      <c r="P29" s="41"/>
    </row>
    <row r="30" spans="1:17" x14ac:dyDescent="0.25">
      <c r="B30" s="30"/>
      <c r="C30" s="31"/>
      <c r="D30" s="32"/>
      <c r="E30" s="31"/>
      <c r="F30" s="34"/>
      <c r="G30" s="43"/>
      <c r="H30" s="4"/>
      <c r="I30" s="25"/>
      <c r="J30" s="25"/>
      <c r="K30" s="25"/>
      <c r="L30" s="36"/>
      <c r="M30" s="37"/>
      <c r="N30" s="37"/>
      <c r="O30" s="41"/>
      <c r="P30" s="41"/>
    </row>
    <row r="31" spans="1:17" x14ac:dyDescent="0.25">
      <c r="B31" s="30"/>
      <c r="C31" s="31"/>
      <c r="D31" s="32"/>
      <c r="E31" s="38"/>
      <c r="F31" s="34"/>
      <c r="G31" s="34"/>
      <c r="H31" s="42"/>
      <c r="I31" s="25"/>
      <c r="J31" s="44"/>
      <c r="K31" s="25"/>
      <c r="L31" s="36"/>
      <c r="M31" s="37"/>
      <c r="N31" s="37"/>
      <c r="O31" s="41"/>
      <c r="P31" s="41"/>
    </row>
    <row r="32" spans="1:17" x14ac:dyDescent="0.25">
      <c r="B32" s="30"/>
      <c r="C32" s="31"/>
      <c r="D32" s="32"/>
      <c r="E32" s="38"/>
      <c r="F32" s="34"/>
      <c r="G32" s="34"/>
      <c r="H32" s="42"/>
      <c r="I32" s="25"/>
      <c r="J32" s="44"/>
      <c r="K32" s="44"/>
      <c r="L32" s="36"/>
      <c r="M32" s="37"/>
      <c r="N32" s="37"/>
      <c r="O32" s="41"/>
      <c r="P32" s="41"/>
    </row>
    <row r="33" spans="2:16" x14ac:dyDescent="0.25">
      <c r="B33" s="30"/>
      <c r="C33" s="31"/>
      <c r="D33" s="32"/>
      <c r="E33" s="45"/>
      <c r="F33" s="36"/>
      <c r="G33" s="36"/>
      <c r="H33" s="36"/>
      <c r="I33" s="25"/>
      <c r="J33" s="25"/>
      <c r="K33" s="44"/>
      <c r="L33" s="36"/>
      <c r="M33" s="37"/>
      <c r="N33" s="37"/>
      <c r="O33" s="41"/>
      <c r="P33" s="41"/>
    </row>
    <row r="34" spans="2:16" x14ac:dyDescent="0.25">
      <c r="B34" s="30"/>
      <c r="C34" s="31"/>
      <c r="D34" s="32"/>
      <c r="E34" s="31"/>
      <c r="F34" s="36"/>
      <c r="G34" s="36"/>
      <c r="H34" s="36"/>
      <c r="I34" s="25"/>
      <c r="J34" s="46"/>
      <c r="K34" s="25"/>
      <c r="L34" s="36"/>
      <c r="M34" s="37"/>
      <c r="N34" s="37"/>
      <c r="O34" s="41"/>
      <c r="P34" s="41"/>
    </row>
    <row r="35" spans="2:16" x14ac:dyDescent="0.25">
      <c r="B35" s="3"/>
      <c r="C35" s="3"/>
      <c r="D35" s="3"/>
      <c r="E35" s="3"/>
      <c r="F35" s="3"/>
      <c r="G35" s="3"/>
      <c r="H35" s="3"/>
      <c r="I35" s="3"/>
      <c r="J35" s="3"/>
      <c r="K35" s="46"/>
      <c r="L35" s="4"/>
      <c r="M35" s="4"/>
      <c r="N35" s="4"/>
      <c r="O35" s="3"/>
      <c r="P35" s="3"/>
    </row>
    <row r="36" spans="2:16" x14ac:dyDescent="0.25">
      <c r="B36" s="3"/>
      <c r="C36" s="3"/>
      <c r="D36" s="3"/>
      <c r="E36" s="3"/>
      <c r="F36" s="3"/>
      <c r="G36" s="3"/>
      <c r="H36" s="3"/>
      <c r="I36" s="3"/>
      <c r="J36" s="26"/>
      <c r="K36" s="3"/>
      <c r="L36" s="4"/>
      <c r="M36" s="4"/>
      <c r="N36" s="4"/>
      <c r="O36" s="3"/>
      <c r="P36" s="3"/>
    </row>
    <row r="37" spans="2:16" x14ac:dyDescent="0.25">
      <c r="B37" s="3"/>
      <c r="C37" s="3"/>
      <c r="D37" s="3"/>
      <c r="E37" s="3"/>
      <c r="F37" s="3"/>
      <c r="G37" s="3"/>
      <c r="H37" s="3"/>
      <c r="I37" s="3"/>
      <c r="J37" s="3"/>
      <c r="K37" s="26"/>
      <c r="L37" s="4"/>
      <c r="M37" s="4"/>
      <c r="N37" s="4"/>
      <c r="O37" s="3"/>
      <c r="P37" s="3"/>
    </row>
    <row r="38" spans="2:16" x14ac:dyDescent="0.25">
      <c r="K38" s="3"/>
    </row>
  </sheetData>
  <autoFilter ref="B6:P28"/>
  <mergeCells count="17">
    <mergeCell ref="F4:G4"/>
    <mergeCell ref="H4:H5"/>
    <mergeCell ref="L3:L5"/>
    <mergeCell ref="A3:A5"/>
    <mergeCell ref="Q3:Q4"/>
    <mergeCell ref="B3:B5"/>
    <mergeCell ref="D3:H3"/>
    <mergeCell ref="I3:I5"/>
    <mergeCell ref="J3:J5"/>
    <mergeCell ref="K3:K5"/>
    <mergeCell ref="M3:M5"/>
    <mergeCell ref="N3:N5"/>
    <mergeCell ref="O3:O5"/>
    <mergeCell ref="P3:P5"/>
    <mergeCell ref="C4:C5"/>
    <mergeCell ref="D4:D5"/>
    <mergeCell ref="E4:E5"/>
  </mergeCells>
  <conditionalFormatting sqref="B9:B11 B13:B34">
    <cfRule type="expression" dxfId="267" priority="17">
      <formula>AND(B9&lt;&gt;"",COUNTIF(ListeBIM, B9) = 0)</formula>
    </cfRule>
  </conditionalFormatting>
  <conditionalFormatting sqref="D9">
    <cfRule type="expression" dxfId="266" priority="5">
      <formula>OR(ISNUMBER(SEARCH("-",D9)), ISNUMBER(SEARCH("/",D9)))</formula>
    </cfRule>
  </conditionalFormatting>
  <conditionalFormatting sqref="D11">
    <cfRule type="expression" dxfId="265" priority="7">
      <formula>OR(ISNUMBER(SEARCH("-",D11)), ISNUMBER(SEARCH("/",D11)))</formula>
    </cfRule>
  </conditionalFormatting>
  <conditionalFormatting sqref="D15 F29:G30">
    <cfRule type="expression" dxfId="264" priority="14">
      <formula>OR(ISNUMBER(SEARCH("-",D15)), ISNUMBER(SEARCH("/",D15)))</formula>
    </cfRule>
  </conditionalFormatting>
  <conditionalFormatting sqref="D20:D22">
    <cfRule type="expression" dxfId="263" priority="8">
      <formula>OR(ISNUMBER(SEARCH("-",D20)), ISNUMBER(SEARCH("/",D20)))</formula>
    </cfRule>
  </conditionalFormatting>
  <conditionalFormatting sqref="D28:D30">
    <cfRule type="expression" dxfId="262" priority="11">
      <formula>OR(ISNUMBER(SEARCH("-",D28)), ISNUMBER(SEARCH("/",D28)))</formula>
    </cfRule>
  </conditionalFormatting>
  <conditionalFormatting sqref="D33:D34">
    <cfRule type="expression" dxfId="261" priority="12">
      <formula>OR(ISNUMBER(SEARCH("-",D33)), ISNUMBER(SEARCH("/",D33)))</formula>
    </cfRule>
  </conditionalFormatting>
  <conditionalFormatting sqref="D31:G32">
    <cfRule type="expression" dxfId="260" priority="13">
      <formula>OR(ISNUMBER(SEARCH("-",D31)), ISNUMBER(SEARCH("/",D31)))</formula>
    </cfRule>
  </conditionalFormatting>
  <conditionalFormatting sqref="I1:I2">
    <cfRule type="duplicateValues" dxfId="259" priority="19"/>
  </conditionalFormatting>
  <conditionalFormatting sqref="I3:I5">
    <cfRule type="duplicateValues" dxfId="258" priority="2"/>
  </conditionalFormatting>
  <conditionalFormatting sqref="I57:I1048576 I1:I2">
    <cfRule type="duplicateValues" dxfId="257" priority="16"/>
  </conditionalFormatting>
  <conditionalFormatting sqref="J57:J1048576">
    <cfRule type="duplicateValues" dxfId="256" priority="18"/>
  </conditionalFormatting>
  <conditionalFormatting sqref="K58:K1048576">
    <cfRule type="duplicateValues" dxfId="255" priority="3"/>
  </conditionalFormatting>
  <conditionalFormatting sqref="I8">
    <cfRule type="duplicateValues" dxfId="254" priority="1"/>
  </conditionalFormatting>
  <pageMargins left="0.7" right="0.7" top="0.75" bottom="0.75" header="0.3" footer="0.3"/>
  <pageSetup paperSize="9" orientation="portrait" r:id="rId1"/>
  <ignoredErrors>
    <ignoredError sqref="D13:E15 D9 D10:D12 D17:E21 E16 D24:E28 D22 D23" numberStoredAsText="1"/>
  </ignoredError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/>
  <dimension ref="A1:Q31"/>
  <sheetViews>
    <sheetView zoomScale="70" zoomScaleNormal="70" workbookViewId="0">
      <selection activeCell="B18" sqref="B18:H18"/>
    </sheetView>
  </sheetViews>
  <sheetFormatPr baseColWidth="10" defaultRowHeight="15" x14ac:dyDescent="0.25"/>
  <cols>
    <col min="1" max="1" width="5" style="3" customWidth="1"/>
    <col min="2" max="3" width="15" customWidth="1"/>
    <col min="5" max="5" width="14.7109375" customWidth="1"/>
    <col min="9" max="9" width="64.28515625" customWidth="1"/>
    <col min="10" max="10" width="65.85546875" customWidth="1"/>
    <col min="11" max="11" width="104" customWidth="1"/>
    <col min="12" max="12" width="13.140625" style="11" customWidth="1"/>
    <col min="13" max="13" width="11.42578125" style="11"/>
    <col min="14" max="14" width="22.28515625" style="11" customWidth="1"/>
    <col min="15" max="15" width="13.140625" customWidth="1"/>
    <col min="17" max="17" width="20.85546875" customWidth="1"/>
  </cols>
  <sheetData>
    <row r="1" spans="1:17" s="3" customFormat="1" ht="26.25" x14ac:dyDescent="0.4">
      <c r="B1" s="5" t="s">
        <v>355</v>
      </c>
      <c r="D1" s="5"/>
      <c r="H1" s="5" t="s">
        <v>315</v>
      </c>
      <c r="L1" s="4"/>
      <c r="M1" s="4"/>
      <c r="N1" s="4"/>
      <c r="Q1"/>
    </row>
    <row r="2" spans="1:17" s="3" customFormat="1" x14ac:dyDescent="0.25">
      <c r="L2" s="4"/>
      <c r="M2" s="4"/>
      <c r="N2" s="4"/>
      <c r="Q2"/>
    </row>
    <row r="3" spans="1:17" s="3" customFormat="1" ht="28.5" customHeight="1" x14ac:dyDescent="0.2">
      <c r="A3" s="211" t="s">
        <v>565</v>
      </c>
      <c r="B3" s="216" t="s">
        <v>17</v>
      </c>
      <c r="C3" s="12" t="s">
        <v>12</v>
      </c>
      <c r="D3" s="219" t="s">
        <v>13</v>
      </c>
      <c r="E3" s="220"/>
      <c r="F3" s="220"/>
      <c r="G3" s="220"/>
      <c r="H3" s="221"/>
      <c r="I3" s="222" t="s">
        <v>482</v>
      </c>
      <c r="J3" s="224" t="s">
        <v>10</v>
      </c>
      <c r="K3" s="222" t="s">
        <v>483</v>
      </c>
      <c r="L3" s="236" t="s">
        <v>14</v>
      </c>
      <c r="M3" s="210" t="s">
        <v>19</v>
      </c>
      <c r="N3" s="210" t="s">
        <v>20</v>
      </c>
      <c r="O3" s="210" t="s">
        <v>21</v>
      </c>
      <c r="P3" s="210" t="s">
        <v>22</v>
      </c>
      <c r="Q3" s="214" t="s">
        <v>550</v>
      </c>
    </row>
    <row r="4" spans="1:17" s="3" customFormat="1" ht="15" customHeight="1" x14ac:dyDescent="0.2">
      <c r="A4" s="212"/>
      <c r="B4" s="217"/>
      <c r="C4" s="228" t="s">
        <v>27</v>
      </c>
      <c r="D4" s="230" t="s">
        <v>8</v>
      </c>
      <c r="E4" s="230" t="s">
        <v>9</v>
      </c>
      <c r="F4" s="232" t="s">
        <v>15</v>
      </c>
      <c r="G4" s="233"/>
      <c r="H4" s="208" t="s">
        <v>16</v>
      </c>
      <c r="I4" s="222"/>
      <c r="J4" s="224"/>
      <c r="K4" s="226"/>
      <c r="L4" s="237"/>
      <c r="M4" s="210"/>
      <c r="N4" s="210"/>
      <c r="O4" s="210"/>
      <c r="P4" s="210"/>
      <c r="Q4" s="215"/>
    </row>
    <row r="5" spans="1:17" ht="15" customHeight="1" x14ac:dyDescent="0.25">
      <c r="A5" s="213"/>
      <c r="B5" s="217"/>
      <c r="C5" s="228"/>
      <c r="D5" s="235"/>
      <c r="E5" s="235"/>
      <c r="F5" s="9" t="s">
        <v>10</v>
      </c>
      <c r="G5" s="9" t="s">
        <v>11</v>
      </c>
      <c r="H5" s="234"/>
      <c r="I5" s="223"/>
      <c r="J5" s="225"/>
      <c r="K5" s="227"/>
      <c r="L5" s="238"/>
      <c r="M5" s="210"/>
      <c r="N5" s="210"/>
      <c r="O5" s="210"/>
      <c r="P5" s="210"/>
      <c r="Q5" s="177" t="s">
        <v>552</v>
      </c>
    </row>
    <row r="6" spans="1:17" s="3" customFormat="1" ht="15" customHeight="1" x14ac:dyDescent="0.2">
      <c r="A6" s="159" t="s">
        <v>582</v>
      </c>
      <c r="B6" s="189" t="str">
        <f>B7</f>
        <v>CFR</v>
      </c>
      <c r="C6" s="190" t="str">
        <f>C7</f>
        <v>XXX</v>
      </c>
      <c r="D6" s="189"/>
      <c r="E6" s="189"/>
      <c r="F6" s="189"/>
      <c r="G6" s="189"/>
      <c r="H6" s="189" t="s">
        <v>583</v>
      </c>
      <c r="I6" s="191" t="str">
        <f>CONCATENATE("SITE-BAT-NIV-ZONE-METIER-",B6,"-",C6,"-",H6)</f>
        <v>SITE-BAT-NIV-ZONE-METIER-CFR-XXX-Synthese</v>
      </c>
      <c r="J6" s="192" t="s">
        <v>584</v>
      </c>
      <c r="K6" s="191" t="str">
        <f>CONCATENATE("SITE-BAT-NIV-ZONE-METIER-",B6," - ",C6," - ",J6)</f>
        <v>SITE-BAT-NIV-ZONE-METIER-CFR - XXX - Objet Synthèse GTB</v>
      </c>
      <c r="L6" s="189"/>
      <c r="M6" s="189"/>
      <c r="N6" s="189"/>
      <c r="O6" s="189"/>
      <c r="P6" s="189" t="s">
        <v>585</v>
      </c>
      <c r="Q6" s="189" t="s">
        <v>551</v>
      </c>
    </row>
    <row r="7" spans="1:17" x14ac:dyDescent="0.25">
      <c r="A7" s="3" t="s">
        <v>566</v>
      </c>
      <c r="B7" s="74" t="s">
        <v>315</v>
      </c>
      <c r="C7" s="1" t="s">
        <v>28</v>
      </c>
      <c r="D7" s="84" t="s">
        <v>315</v>
      </c>
      <c r="E7" s="1" t="s">
        <v>28</v>
      </c>
      <c r="F7" s="74" t="s">
        <v>0</v>
      </c>
      <c r="G7" s="74"/>
      <c r="H7" s="74" t="s">
        <v>1</v>
      </c>
      <c r="I7" s="127" t="str">
        <f t="shared" ref="I7:I30" si="0">CONCATENATE("SITE-BAT-NIV-ZONE-METIER-",B7,"-",C7,"-",D7,"-",E7,"-",F7,IF(G7="","","."),G7,"-",H7)</f>
        <v>SITE-BAT-NIV-ZONE-METIER-CFR-XXX-CFR-XXX-SYN-TA</v>
      </c>
      <c r="J7" s="24" t="s">
        <v>134</v>
      </c>
      <c r="K7" s="130" t="str">
        <f t="shared" ref="K7:K30" si="1">CONCATENATE("SITE-BAT-NIV-ZONE-METIER-",B7,"-",C7," - ",J7)</f>
        <v>SITE-BAT-NIV-ZONE-METIER-CFR-XXX - Synthèse défaut</v>
      </c>
      <c r="L7" s="8" t="s">
        <v>18</v>
      </c>
      <c r="M7" s="20">
        <v>1</v>
      </c>
      <c r="N7" s="20" t="s">
        <v>23</v>
      </c>
      <c r="O7" s="6"/>
      <c r="P7" s="6"/>
      <c r="Q7" s="175"/>
    </row>
    <row r="8" spans="1:17" ht="15" customHeight="1" x14ac:dyDescent="0.25">
      <c r="A8" s="3" t="s">
        <v>566</v>
      </c>
      <c r="B8" s="74" t="s">
        <v>315</v>
      </c>
      <c r="C8" s="1" t="s">
        <v>28</v>
      </c>
      <c r="D8" s="84" t="s">
        <v>303</v>
      </c>
      <c r="E8" s="1" t="s">
        <v>28</v>
      </c>
      <c r="F8" s="74" t="s">
        <v>316</v>
      </c>
      <c r="G8" s="74" t="s">
        <v>188</v>
      </c>
      <c r="H8" s="74" t="s">
        <v>1</v>
      </c>
      <c r="I8" s="127" t="str">
        <f t="shared" si="0"/>
        <v>SITE-BAT-NIV-ZONE-METIER-CFR-XXX-LZ-XXX-EFF.VH-TA</v>
      </c>
      <c r="J8" s="24" t="s">
        <v>317</v>
      </c>
      <c r="K8" s="130" t="str">
        <f t="shared" si="1"/>
        <v xml:space="preserve">SITE-BAT-NIV-ZONE-METIER-CFR-XXX - Niveau haut remplissage cuve </v>
      </c>
      <c r="L8" s="8" t="s">
        <v>18</v>
      </c>
      <c r="M8" s="20">
        <v>1</v>
      </c>
      <c r="N8" s="20" t="s">
        <v>23</v>
      </c>
      <c r="O8" s="6"/>
      <c r="P8" s="6"/>
      <c r="Q8" s="175"/>
    </row>
    <row r="9" spans="1:17" ht="15" customHeight="1" x14ac:dyDescent="0.25">
      <c r="A9" s="3" t="s">
        <v>566</v>
      </c>
      <c r="B9" s="74" t="s">
        <v>315</v>
      </c>
      <c r="C9" s="1" t="s">
        <v>28</v>
      </c>
      <c r="D9" s="84" t="s">
        <v>303</v>
      </c>
      <c r="E9" s="1" t="s">
        <v>28</v>
      </c>
      <c r="F9" s="74" t="s">
        <v>316</v>
      </c>
      <c r="G9" s="74" t="s">
        <v>190</v>
      </c>
      <c r="H9" s="74" t="s">
        <v>5</v>
      </c>
      <c r="I9" s="127" t="str">
        <f t="shared" si="0"/>
        <v>SITE-BAT-NIV-ZONE-METIER-CFR-XXX-LZ-XXX-EFF.VB-TS</v>
      </c>
      <c r="J9" s="24" t="s">
        <v>318</v>
      </c>
      <c r="K9" s="130" t="str">
        <f t="shared" si="1"/>
        <v xml:space="preserve">SITE-BAT-NIV-ZONE-METIER-CFR-XXX - Niveau bas remplissage cuve </v>
      </c>
      <c r="L9" s="20"/>
      <c r="M9" s="20"/>
      <c r="N9" s="20" t="s">
        <v>360</v>
      </c>
      <c r="O9" s="6"/>
      <c r="P9" s="6"/>
      <c r="Q9" s="175"/>
    </row>
    <row r="10" spans="1:17" ht="15" customHeight="1" x14ac:dyDescent="0.25">
      <c r="A10" s="3" t="s">
        <v>582</v>
      </c>
      <c r="B10" s="74" t="s">
        <v>315</v>
      </c>
      <c r="C10" s="1" t="s">
        <v>28</v>
      </c>
      <c r="D10" s="168" t="s">
        <v>106</v>
      </c>
      <c r="E10" s="1" t="s">
        <v>28</v>
      </c>
      <c r="F10" s="74" t="s">
        <v>183</v>
      </c>
      <c r="G10" s="74"/>
      <c r="H10" s="86" t="s">
        <v>7</v>
      </c>
      <c r="I10" s="127" t="str">
        <f t="shared" si="0"/>
        <v>SITE-BAT-NIV-ZONE-METIER-CFR-XXX-CPT-XXX-GEO-TCP</v>
      </c>
      <c r="J10" s="24" t="s">
        <v>418</v>
      </c>
      <c r="K10" s="130" t="str">
        <f t="shared" si="1"/>
        <v>SITE-BAT-NIV-ZONE-METIER-CFR-XXX - Compteur d'eau rejet vers VRD</v>
      </c>
      <c r="L10" s="8"/>
      <c r="M10" s="20"/>
      <c r="N10" s="20"/>
      <c r="O10" s="6">
        <v>1</v>
      </c>
      <c r="P10" s="6" t="s">
        <v>359</v>
      </c>
      <c r="Q10" s="175" t="s">
        <v>551</v>
      </c>
    </row>
    <row r="11" spans="1:17" x14ac:dyDescent="0.25">
      <c r="A11" s="3" t="s">
        <v>582</v>
      </c>
      <c r="B11" s="74" t="s">
        <v>315</v>
      </c>
      <c r="C11" s="1" t="s">
        <v>28</v>
      </c>
      <c r="D11" s="168" t="s">
        <v>106</v>
      </c>
      <c r="E11" s="1" t="s">
        <v>28</v>
      </c>
      <c r="F11" s="74" t="s">
        <v>88</v>
      </c>
      <c r="G11" s="74" t="s">
        <v>324</v>
      </c>
      <c r="H11" s="86" t="s">
        <v>1</v>
      </c>
      <c r="I11" s="127" t="str">
        <f t="shared" si="0"/>
        <v>SITE-BAT-NIV-ZONE-METIER-CFR-XXX-CPT-XXX-DEB.MAX-TA</v>
      </c>
      <c r="J11" s="24" t="s">
        <v>325</v>
      </c>
      <c r="K11" s="130" t="str">
        <f t="shared" si="1"/>
        <v>SITE-BAT-NIV-ZONE-METIER-CFR-XXX - Débit Max 250 m3/h</v>
      </c>
      <c r="L11" s="8" t="s">
        <v>18</v>
      </c>
      <c r="M11" s="20">
        <v>1</v>
      </c>
      <c r="N11" s="20" t="s">
        <v>23</v>
      </c>
      <c r="O11" s="6"/>
      <c r="P11" s="6"/>
      <c r="Q11" s="175"/>
    </row>
    <row r="12" spans="1:17" ht="15" customHeight="1" x14ac:dyDescent="0.25">
      <c r="A12" s="3" t="s">
        <v>582</v>
      </c>
      <c r="B12" s="74" t="s">
        <v>315</v>
      </c>
      <c r="C12" s="1" t="s">
        <v>28</v>
      </c>
      <c r="D12" s="168" t="s">
        <v>106</v>
      </c>
      <c r="E12" s="1" t="s">
        <v>28</v>
      </c>
      <c r="F12" s="74" t="s">
        <v>326</v>
      </c>
      <c r="G12" s="74" t="s">
        <v>327</v>
      </c>
      <c r="H12" s="86" t="s">
        <v>1</v>
      </c>
      <c r="I12" s="127" t="str">
        <f t="shared" si="0"/>
        <v>SITE-BAT-NIV-ZONE-METIER-CFR-XXX-CPT-XXX-VOL.MOIS-TA</v>
      </c>
      <c r="J12" s="24" t="s">
        <v>421</v>
      </c>
      <c r="K12" s="130" t="str">
        <f t="shared" si="1"/>
        <v>SITE-BAT-NIV-ZONE-METIER-CFR-XXX - Moyenne glissante du volume de rejet sur un mois</v>
      </c>
      <c r="L12" s="8" t="s">
        <v>18</v>
      </c>
      <c r="M12" s="20">
        <v>1</v>
      </c>
      <c r="N12" s="20" t="s">
        <v>23</v>
      </c>
      <c r="O12" s="6"/>
      <c r="P12" s="6"/>
      <c r="Q12" s="175"/>
    </row>
    <row r="13" spans="1:17" ht="15" customHeight="1" x14ac:dyDescent="0.25">
      <c r="A13" s="3" t="s">
        <v>582</v>
      </c>
      <c r="B13" s="74" t="s">
        <v>315</v>
      </c>
      <c r="C13" s="1" t="s">
        <v>28</v>
      </c>
      <c r="D13" s="168" t="s">
        <v>106</v>
      </c>
      <c r="E13" s="1" t="s">
        <v>28</v>
      </c>
      <c r="F13" s="74" t="s">
        <v>326</v>
      </c>
      <c r="G13" s="74" t="s">
        <v>328</v>
      </c>
      <c r="H13" s="86" t="s">
        <v>1</v>
      </c>
      <c r="I13" s="127" t="str">
        <f t="shared" si="0"/>
        <v>SITE-BAT-NIV-ZONE-METIER-CFR-XXX-CPT-XXX-VOL.AN-TA</v>
      </c>
      <c r="J13" s="24" t="s">
        <v>422</v>
      </c>
      <c r="K13" s="130" t="str">
        <f t="shared" si="1"/>
        <v>SITE-BAT-NIV-ZONE-METIER-CFR-XXX - Moyenne glissante du volume de rejet sur un an</v>
      </c>
      <c r="L13" s="8" t="s">
        <v>18</v>
      </c>
      <c r="M13" s="20">
        <v>1</v>
      </c>
      <c r="N13" s="20" t="s">
        <v>23</v>
      </c>
      <c r="O13" s="6"/>
      <c r="P13" s="6"/>
      <c r="Q13" s="175"/>
    </row>
    <row r="14" spans="1:17" ht="15" customHeight="1" x14ac:dyDescent="0.25">
      <c r="A14" s="3" t="s">
        <v>566</v>
      </c>
      <c r="B14" s="74" t="s">
        <v>315</v>
      </c>
      <c r="C14" s="1" t="s">
        <v>28</v>
      </c>
      <c r="D14" s="84" t="s">
        <v>329</v>
      </c>
      <c r="E14" s="1" t="s">
        <v>28</v>
      </c>
      <c r="F14" s="74" t="s">
        <v>330</v>
      </c>
      <c r="G14" s="74"/>
      <c r="H14" s="86" t="s">
        <v>1</v>
      </c>
      <c r="I14" s="127" t="str">
        <f t="shared" si="0"/>
        <v>SITE-BAT-NIV-ZONE-METIER-CFR-XXX-ACP-XXX-CONDUCT-TA</v>
      </c>
      <c r="J14" s="24" t="s">
        <v>331</v>
      </c>
      <c r="K14" s="130" t="str">
        <f t="shared" si="1"/>
        <v>SITE-BAT-NIV-ZONE-METIER-CFR-XXX - Sonde de conductivité - Alarme limite basse</v>
      </c>
      <c r="L14" s="8" t="s">
        <v>18</v>
      </c>
      <c r="M14" s="20">
        <v>1</v>
      </c>
      <c r="N14" s="20" t="s">
        <v>23</v>
      </c>
      <c r="O14" s="6"/>
      <c r="P14" s="6"/>
      <c r="Q14" s="175"/>
    </row>
    <row r="15" spans="1:17" x14ac:dyDescent="0.25">
      <c r="A15" s="3" t="s">
        <v>566</v>
      </c>
      <c r="B15" s="74" t="s">
        <v>315</v>
      </c>
      <c r="C15" s="1" t="s">
        <v>28</v>
      </c>
      <c r="D15" s="84" t="s">
        <v>329</v>
      </c>
      <c r="E15" s="1" t="s">
        <v>28</v>
      </c>
      <c r="F15" s="74" t="s">
        <v>332</v>
      </c>
      <c r="G15" s="74" t="s">
        <v>190</v>
      </c>
      <c r="H15" s="86" t="s">
        <v>1</v>
      </c>
      <c r="I15" s="127" t="str">
        <f t="shared" si="0"/>
        <v>SITE-BAT-NIV-ZONE-METIER-CFR-XXX-ACP-XXX-PH.VB-TA</v>
      </c>
      <c r="J15" s="24" t="s">
        <v>333</v>
      </c>
      <c r="K15" s="130" t="str">
        <f t="shared" si="1"/>
        <v>SITE-BAT-NIV-ZONE-METIER-CFR-XXX - Sonde de pH  - Alarme limite basse</v>
      </c>
      <c r="L15" s="8" t="s">
        <v>18</v>
      </c>
      <c r="M15" s="20">
        <v>1</v>
      </c>
      <c r="N15" s="20" t="s">
        <v>23</v>
      </c>
      <c r="O15" s="6"/>
      <c r="P15" s="6"/>
      <c r="Q15" s="175"/>
    </row>
    <row r="16" spans="1:17" ht="15" customHeight="1" x14ac:dyDescent="0.25">
      <c r="A16" s="3" t="s">
        <v>566</v>
      </c>
      <c r="B16" s="74" t="s">
        <v>315</v>
      </c>
      <c r="C16" s="1" t="s">
        <v>28</v>
      </c>
      <c r="D16" s="84" t="s">
        <v>329</v>
      </c>
      <c r="E16" s="1" t="s">
        <v>28</v>
      </c>
      <c r="F16" s="74" t="s">
        <v>332</v>
      </c>
      <c r="G16" s="74" t="s">
        <v>188</v>
      </c>
      <c r="H16" s="86" t="s">
        <v>1</v>
      </c>
      <c r="I16" s="127" t="str">
        <f t="shared" si="0"/>
        <v>SITE-BAT-NIV-ZONE-METIER-CFR-XXX-ACP-XXX-PH.VH-TA</v>
      </c>
      <c r="J16" s="24" t="s">
        <v>334</v>
      </c>
      <c r="K16" s="130" t="str">
        <f t="shared" si="1"/>
        <v>SITE-BAT-NIV-ZONE-METIER-CFR-XXX - Sonde de pH  - Alarme limite haute</v>
      </c>
      <c r="L16" s="8" t="s">
        <v>18</v>
      </c>
      <c r="M16" s="20">
        <v>1</v>
      </c>
      <c r="N16" s="20" t="s">
        <v>23</v>
      </c>
      <c r="O16" s="6"/>
      <c r="P16" s="6"/>
      <c r="Q16" s="175"/>
    </row>
    <row r="17" spans="1:17" ht="15" customHeight="1" x14ac:dyDescent="0.25">
      <c r="A17" s="3" t="s">
        <v>566</v>
      </c>
      <c r="B17" s="74" t="s">
        <v>315</v>
      </c>
      <c r="C17" s="1" t="s">
        <v>28</v>
      </c>
      <c r="D17" s="74" t="s">
        <v>315</v>
      </c>
      <c r="E17" s="1" t="s">
        <v>28</v>
      </c>
      <c r="F17" s="74" t="s">
        <v>198</v>
      </c>
      <c r="G17" s="74"/>
      <c r="H17" s="86" t="s">
        <v>1</v>
      </c>
      <c r="I17" s="127" t="str">
        <f t="shared" si="0"/>
        <v>SITE-BAT-NIV-ZONE-METIER-CFR-XXX-CFR-XXX-REJ-TA</v>
      </c>
      <c r="J17" s="24" t="s">
        <v>335</v>
      </c>
      <c r="K17" s="130" t="str">
        <f t="shared" si="1"/>
        <v>SITE-BAT-NIV-ZONE-METIER-CFR-XXX - Rejet NON conforme - Synthèse d'analyse</v>
      </c>
      <c r="L17" s="8" t="s">
        <v>18</v>
      </c>
      <c r="M17" s="20">
        <v>1</v>
      </c>
      <c r="N17" s="20" t="s">
        <v>23</v>
      </c>
      <c r="O17" s="6"/>
      <c r="P17" s="6"/>
      <c r="Q17" s="175"/>
    </row>
    <row r="18" spans="1:17" ht="15" customHeight="1" x14ac:dyDescent="0.25">
      <c r="A18" s="3" t="s">
        <v>592</v>
      </c>
      <c r="B18" s="162" t="s">
        <v>315</v>
      </c>
      <c r="C18" s="161" t="s">
        <v>28</v>
      </c>
      <c r="D18" s="168" t="s">
        <v>303</v>
      </c>
      <c r="E18" s="161" t="s">
        <v>28</v>
      </c>
      <c r="F18" s="162" t="s">
        <v>183</v>
      </c>
      <c r="G18" s="162"/>
      <c r="H18" s="243" t="s">
        <v>82</v>
      </c>
      <c r="I18" s="127" t="str">
        <f t="shared" ref="I18" si="2">CONCATENATE("SITE-BAT-NIV-ZONE-METIER-",B18,"-",C18,"-",D18,"-",E18,"-",F18,IF(G18="","","."),G18,"-",H18)</f>
        <v>SITE-BAT-NIV-ZONE-METIER-CFR-XXX-LZ-XXX-GEO-TM</v>
      </c>
      <c r="J18" s="24" t="s">
        <v>420</v>
      </c>
      <c r="K18" s="130" t="str">
        <f t="shared" ref="K18" si="3">CONCATENATE("SITE-BAT-NIV-ZONE-METIER-",B18,"-",C18," - ",J18)</f>
        <v>SITE-BAT-NIV-ZONE-METIER-CFR-XXX - Niveau haut de sécurité bâche de rejet</v>
      </c>
      <c r="L18" s="8" t="s">
        <v>18</v>
      </c>
      <c r="M18" s="20">
        <v>1</v>
      </c>
      <c r="N18" s="20" t="s">
        <v>23</v>
      </c>
      <c r="O18" s="6"/>
      <c r="P18" s="6"/>
      <c r="Q18" s="175"/>
    </row>
    <row r="19" spans="1:17" ht="15" customHeight="1" x14ac:dyDescent="0.25">
      <c r="A19" s="3" t="s">
        <v>566</v>
      </c>
      <c r="B19" s="74" t="s">
        <v>315</v>
      </c>
      <c r="C19" s="1" t="s">
        <v>28</v>
      </c>
      <c r="D19" s="84" t="s">
        <v>303</v>
      </c>
      <c r="E19" s="1" t="s">
        <v>28</v>
      </c>
      <c r="F19" s="74" t="s">
        <v>183</v>
      </c>
      <c r="G19" s="74"/>
      <c r="H19" s="86" t="s">
        <v>1</v>
      </c>
      <c r="I19" s="127" t="str">
        <f t="shared" si="0"/>
        <v>SITE-BAT-NIV-ZONE-METIER-CFR-XXX-LZ-XXX-GEO-TA</v>
      </c>
      <c r="J19" s="24" t="s">
        <v>420</v>
      </c>
      <c r="K19" s="130" t="str">
        <f t="shared" si="1"/>
        <v>SITE-BAT-NIV-ZONE-METIER-CFR-XXX - Niveau haut de sécurité bâche de rejet</v>
      </c>
      <c r="L19" s="8" t="s">
        <v>18</v>
      </c>
      <c r="M19" s="20">
        <v>1</v>
      </c>
      <c r="N19" s="20" t="s">
        <v>23</v>
      </c>
      <c r="O19" s="6"/>
      <c r="P19" s="6"/>
      <c r="Q19" s="175"/>
    </row>
    <row r="20" spans="1:17" x14ac:dyDescent="0.25">
      <c r="A20" s="3" t="s">
        <v>566</v>
      </c>
      <c r="B20" s="74" t="s">
        <v>315</v>
      </c>
      <c r="C20" s="1" t="s">
        <v>28</v>
      </c>
      <c r="D20" s="84" t="s">
        <v>95</v>
      </c>
      <c r="E20" s="1" t="s">
        <v>28</v>
      </c>
      <c r="F20" s="74" t="s">
        <v>183</v>
      </c>
      <c r="G20" s="74"/>
      <c r="H20" s="86" t="s">
        <v>1</v>
      </c>
      <c r="I20" s="127" t="str">
        <f t="shared" si="0"/>
        <v>SITE-BAT-NIV-ZONE-METIER-CFR-XXX-PMP-XXX-GEO-TA</v>
      </c>
      <c r="J20" s="24" t="s">
        <v>336</v>
      </c>
      <c r="K20" s="130" t="str">
        <f t="shared" si="1"/>
        <v>SITE-BAT-NIV-ZONE-METIER-CFR-XXX - Défaut pompe</v>
      </c>
      <c r="L20" s="8" t="s">
        <v>18</v>
      </c>
      <c r="M20" s="20">
        <v>1</v>
      </c>
      <c r="N20" s="20" t="s">
        <v>23</v>
      </c>
      <c r="O20" s="6"/>
      <c r="P20" s="6"/>
      <c r="Q20" s="175"/>
    </row>
    <row r="21" spans="1:17" ht="15" customHeight="1" x14ac:dyDescent="0.25">
      <c r="A21" s="3" t="s">
        <v>566</v>
      </c>
      <c r="B21" s="74" t="s">
        <v>315</v>
      </c>
      <c r="C21" s="1" t="s">
        <v>28</v>
      </c>
      <c r="D21" s="84" t="s">
        <v>106</v>
      </c>
      <c r="E21" s="1" t="s">
        <v>28</v>
      </c>
      <c r="F21" s="74" t="s">
        <v>88</v>
      </c>
      <c r="G21" s="74"/>
      <c r="H21" s="14" t="s">
        <v>82</v>
      </c>
      <c r="I21" s="127" t="str">
        <f t="shared" si="0"/>
        <v>SITE-BAT-NIV-ZONE-METIER-CFR-XXX-CPT-XXX-DEB-TM</v>
      </c>
      <c r="J21" s="24" t="s">
        <v>337</v>
      </c>
      <c r="K21" s="130" t="str">
        <f t="shared" si="1"/>
        <v>SITE-BAT-NIV-ZONE-METIER-CFR-XXX - Débit instantanné</v>
      </c>
      <c r="L21" s="20"/>
      <c r="M21" s="6"/>
      <c r="N21" s="6"/>
      <c r="O21" s="6">
        <v>1</v>
      </c>
      <c r="P21" s="6" t="s">
        <v>108</v>
      </c>
      <c r="Q21" s="175" t="s">
        <v>551</v>
      </c>
    </row>
    <row r="22" spans="1:17" ht="15" customHeight="1" x14ac:dyDescent="0.25">
      <c r="A22" s="3" t="s">
        <v>566</v>
      </c>
      <c r="B22" s="74" t="s">
        <v>315</v>
      </c>
      <c r="C22" s="1" t="s">
        <v>28</v>
      </c>
      <c r="D22" s="84" t="s">
        <v>106</v>
      </c>
      <c r="E22" s="1" t="s">
        <v>28</v>
      </c>
      <c r="F22" s="74" t="s">
        <v>137</v>
      </c>
      <c r="G22" s="74"/>
      <c r="H22" s="86" t="s">
        <v>82</v>
      </c>
      <c r="I22" s="127" t="str">
        <f t="shared" si="0"/>
        <v>SITE-BAT-NIV-ZONE-METIER-CFR-XXX-CPT-XXX-P-TM</v>
      </c>
      <c r="J22" s="24" t="s">
        <v>338</v>
      </c>
      <c r="K22" s="130" t="str">
        <f t="shared" si="1"/>
        <v>SITE-BAT-NIV-ZONE-METIER-CFR-XXX - Puissance électrique instantannée</v>
      </c>
      <c r="L22" s="8"/>
      <c r="M22" s="20"/>
      <c r="N22" s="20"/>
      <c r="O22" s="10">
        <v>10</v>
      </c>
      <c r="P22" s="10" t="s">
        <v>140</v>
      </c>
      <c r="Q22" s="175"/>
    </row>
    <row r="23" spans="1:17" ht="15" customHeight="1" x14ac:dyDescent="0.25">
      <c r="A23" s="3" t="s">
        <v>566</v>
      </c>
      <c r="B23" s="74" t="s">
        <v>315</v>
      </c>
      <c r="C23" s="1" t="s">
        <v>28</v>
      </c>
      <c r="D23" s="84" t="s">
        <v>106</v>
      </c>
      <c r="E23" s="1" t="s">
        <v>28</v>
      </c>
      <c r="F23" s="74" t="s">
        <v>155</v>
      </c>
      <c r="G23" s="74"/>
      <c r="H23" s="86" t="s">
        <v>7</v>
      </c>
      <c r="I23" s="127" t="str">
        <f t="shared" si="0"/>
        <v>SITE-BAT-NIV-ZONE-METIER-CFR-XXX-CPT-XXX-CPTEL-TCP</v>
      </c>
      <c r="J23" s="24" t="s">
        <v>339</v>
      </c>
      <c r="K23" s="130" t="str">
        <f t="shared" si="1"/>
        <v>SITE-BAT-NIV-ZONE-METIER-CFR-XXX - Consommation électrique cumulée</v>
      </c>
      <c r="L23" s="8"/>
      <c r="M23" s="20"/>
      <c r="N23" s="20"/>
      <c r="O23" s="6">
        <v>10</v>
      </c>
      <c r="P23" s="6" t="s">
        <v>141</v>
      </c>
      <c r="Q23" s="175" t="s">
        <v>551</v>
      </c>
    </row>
    <row r="24" spans="1:17" x14ac:dyDescent="0.25">
      <c r="A24" s="3" t="s">
        <v>566</v>
      </c>
      <c r="B24" s="74" t="s">
        <v>315</v>
      </c>
      <c r="C24" s="1" t="s">
        <v>28</v>
      </c>
      <c r="D24" s="84" t="s">
        <v>95</v>
      </c>
      <c r="E24" s="1" t="s">
        <v>28</v>
      </c>
      <c r="F24" s="74" t="s">
        <v>79</v>
      </c>
      <c r="G24" s="74"/>
      <c r="H24" s="86" t="s">
        <v>5</v>
      </c>
      <c r="I24" s="127" t="str">
        <f t="shared" si="0"/>
        <v>SITE-BAT-NIV-ZONE-METIER-CFR-XXX-PMP-XXX-RM-TS</v>
      </c>
      <c r="J24" s="24" t="s">
        <v>340</v>
      </c>
      <c r="K24" s="130" t="str">
        <f t="shared" si="1"/>
        <v>SITE-BAT-NIV-ZONE-METIER-CFR-XXX - Etat de fonctionnement pompe</v>
      </c>
      <c r="L24" s="8"/>
      <c r="M24" s="20"/>
      <c r="N24" s="20" t="s">
        <v>85</v>
      </c>
      <c r="O24" s="6"/>
      <c r="P24" s="6"/>
      <c r="Q24" s="175"/>
    </row>
    <row r="25" spans="1:17" ht="15" customHeight="1" x14ac:dyDescent="0.25">
      <c r="A25" s="3" t="s">
        <v>566</v>
      </c>
      <c r="B25" s="74" t="s">
        <v>315</v>
      </c>
      <c r="C25" s="1" t="s">
        <v>28</v>
      </c>
      <c r="D25" s="84" t="s">
        <v>321</v>
      </c>
      <c r="E25" s="1" t="s">
        <v>28</v>
      </c>
      <c r="F25" s="74" t="s">
        <v>341</v>
      </c>
      <c r="G25" s="74"/>
      <c r="H25" s="74" t="s">
        <v>1</v>
      </c>
      <c r="I25" s="127" t="str">
        <f t="shared" si="0"/>
        <v>SITE-BAT-NIV-ZONE-METIER-CFR-XXX-LZS-XXX-EP-TA</v>
      </c>
      <c r="J25" s="24" t="s">
        <v>342</v>
      </c>
      <c r="K25" s="130" t="str">
        <f t="shared" si="1"/>
        <v xml:space="preserve">SITE-BAT-NIV-ZONE-METIER-CFR-XXX - Niveau haut bâche - Alarme débordement </v>
      </c>
      <c r="L25" s="8" t="s">
        <v>18</v>
      </c>
      <c r="M25" s="20">
        <v>1</v>
      </c>
      <c r="N25" s="20" t="s">
        <v>23</v>
      </c>
      <c r="O25" s="6"/>
      <c r="P25" s="6"/>
      <c r="Q25" s="175"/>
    </row>
    <row r="26" spans="1:17" ht="15" customHeight="1" x14ac:dyDescent="0.25">
      <c r="A26" s="3" t="s">
        <v>566</v>
      </c>
      <c r="B26" s="74" t="s">
        <v>315</v>
      </c>
      <c r="C26" s="1" t="s">
        <v>28</v>
      </c>
      <c r="D26" s="84" t="s">
        <v>315</v>
      </c>
      <c r="E26" s="1" t="s">
        <v>28</v>
      </c>
      <c r="F26" s="74" t="s">
        <v>174</v>
      </c>
      <c r="G26" s="74"/>
      <c r="H26" s="74" t="s">
        <v>1</v>
      </c>
      <c r="I26" s="127" t="str">
        <f t="shared" si="0"/>
        <v>SITE-BAT-NIV-ZONE-METIER-CFR-XXX-CFR-XXX-PU-TA</v>
      </c>
      <c r="J26" s="24" t="s">
        <v>343</v>
      </c>
      <c r="K26" s="130" t="str">
        <f t="shared" si="1"/>
        <v xml:space="preserve">SITE-BAT-NIV-ZONE-METIER-CFR-XXX - Alarme - Défaut alimentation électrique </v>
      </c>
      <c r="L26" s="8" t="s">
        <v>18</v>
      </c>
      <c r="M26" s="20">
        <v>1</v>
      </c>
      <c r="N26" s="20" t="s">
        <v>23</v>
      </c>
      <c r="O26" s="6"/>
      <c r="P26" s="6"/>
      <c r="Q26" s="175"/>
    </row>
    <row r="27" spans="1:17" ht="15" customHeight="1" x14ac:dyDescent="0.25">
      <c r="A27" s="3" t="s">
        <v>566</v>
      </c>
      <c r="B27" s="74" t="s">
        <v>315</v>
      </c>
      <c r="C27" s="1" t="s">
        <v>28</v>
      </c>
      <c r="D27" s="84" t="s">
        <v>303</v>
      </c>
      <c r="E27" s="1" t="s">
        <v>28</v>
      </c>
      <c r="F27" s="74" t="s">
        <v>341</v>
      </c>
      <c r="G27" s="74"/>
      <c r="H27" s="74" t="s">
        <v>1</v>
      </c>
      <c r="I27" s="127" t="str">
        <f t="shared" si="0"/>
        <v>SITE-BAT-NIV-ZONE-METIER-CFR-XXX-LZ-XXX-EP-TA</v>
      </c>
      <c r="J27" s="24" t="s">
        <v>419</v>
      </c>
      <c r="K27" s="130" t="str">
        <f t="shared" si="1"/>
        <v>SITE-BAT-NIV-ZONE-METIER-CFR-XXX - Niveau haut volume de rétention</v>
      </c>
      <c r="L27" s="8" t="s">
        <v>18</v>
      </c>
      <c r="M27" s="20">
        <v>1</v>
      </c>
      <c r="N27" s="20" t="s">
        <v>23</v>
      </c>
      <c r="O27" s="6"/>
      <c r="P27" s="6"/>
      <c r="Q27" s="175"/>
    </row>
    <row r="28" spans="1:17" x14ac:dyDescent="0.25">
      <c r="A28" s="3" t="s">
        <v>568</v>
      </c>
      <c r="B28" s="162" t="s">
        <v>315</v>
      </c>
      <c r="C28" s="161" t="s">
        <v>28</v>
      </c>
      <c r="D28" s="168" t="s">
        <v>303</v>
      </c>
      <c r="E28" s="161" t="s">
        <v>28</v>
      </c>
      <c r="F28" s="162" t="s">
        <v>349</v>
      </c>
      <c r="G28" s="162" t="s">
        <v>350</v>
      </c>
      <c r="H28" s="162" t="s">
        <v>1</v>
      </c>
      <c r="I28" s="127" t="str">
        <f t="shared" si="0"/>
        <v>SITE-BAT-NIV-ZONE-METIER-CFR-XXX-LZ-XXX-NIV.VHS-TA</v>
      </c>
      <c r="J28" s="22" t="s">
        <v>478</v>
      </c>
      <c r="K28" s="130" t="str">
        <f t="shared" si="1"/>
        <v>SITE-BAT-NIV-ZONE-METIER-CFR-XXX - Niveau bas de sécurité bâche de rejet</v>
      </c>
      <c r="L28" s="8" t="s">
        <v>18</v>
      </c>
      <c r="M28" s="20">
        <v>1</v>
      </c>
      <c r="N28" s="20" t="s">
        <v>23</v>
      </c>
      <c r="O28" s="6"/>
      <c r="P28" s="6"/>
      <c r="Q28" s="175"/>
    </row>
    <row r="29" spans="1:17" x14ac:dyDescent="0.25">
      <c r="A29" s="3" t="s">
        <v>568</v>
      </c>
      <c r="B29" s="162" t="s">
        <v>315</v>
      </c>
      <c r="C29" s="161" t="s">
        <v>28</v>
      </c>
      <c r="D29" s="168" t="s">
        <v>303</v>
      </c>
      <c r="E29" s="161" t="s">
        <v>28</v>
      </c>
      <c r="F29" s="162" t="s">
        <v>349</v>
      </c>
      <c r="G29" s="162" t="s">
        <v>477</v>
      </c>
      <c r="H29" s="162" t="s">
        <v>1</v>
      </c>
      <c r="I29" s="127" t="str">
        <f t="shared" si="0"/>
        <v>SITE-BAT-NIV-ZONE-METIER-CFR-XXX-LZ-XXX-NIV.VBS-TA</v>
      </c>
      <c r="J29" s="22" t="s">
        <v>479</v>
      </c>
      <c r="K29" s="130" t="str">
        <f t="shared" si="1"/>
        <v xml:space="preserve">SITE-BAT-NIV-ZONE-METIER-CFR-XXX - Niveau haut critique de sécurité regard VRD </v>
      </c>
      <c r="L29" s="8" t="s">
        <v>18</v>
      </c>
      <c r="M29" s="20">
        <v>1</v>
      </c>
      <c r="N29" s="20" t="s">
        <v>23</v>
      </c>
      <c r="O29" s="6"/>
      <c r="P29" s="6"/>
      <c r="Q29" s="175"/>
    </row>
    <row r="30" spans="1:17" x14ac:dyDescent="0.25">
      <c r="A30" s="3" t="s">
        <v>568</v>
      </c>
      <c r="B30" s="162" t="s">
        <v>315</v>
      </c>
      <c r="C30" s="161" t="s">
        <v>28</v>
      </c>
      <c r="D30" s="168" t="s">
        <v>303</v>
      </c>
      <c r="E30" s="161" t="s">
        <v>28</v>
      </c>
      <c r="F30" s="162" t="s">
        <v>349</v>
      </c>
      <c r="G30" s="162"/>
      <c r="H30" s="162" t="s">
        <v>82</v>
      </c>
      <c r="I30" s="127" t="str">
        <f t="shared" si="0"/>
        <v>SITE-BAT-NIV-ZONE-METIER-CFR-XXX-LZ-XXX-NIV-TM</v>
      </c>
      <c r="J30" s="22" t="s">
        <v>480</v>
      </c>
      <c r="K30" s="130" t="str">
        <f t="shared" si="1"/>
        <v>SITE-BAT-NIV-ZONE-METIER-CFR-XXX - Niveau d'eau dans la bâche de rejet</v>
      </c>
      <c r="L30" s="8"/>
      <c r="M30" s="20"/>
      <c r="N30" s="20"/>
      <c r="O30" s="6">
        <v>5</v>
      </c>
      <c r="P30" s="6" t="s">
        <v>26</v>
      </c>
      <c r="Q30" s="175"/>
    </row>
    <row r="31" spans="1:17" x14ac:dyDescent="0.25">
      <c r="B31" s="3"/>
      <c r="C31" s="3"/>
      <c r="D31" s="3"/>
      <c r="E31" s="3"/>
      <c r="F31" s="3"/>
      <c r="G31" s="3"/>
      <c r="H31" s="3"/>
      <c r="I31" s="3"/>
      <c r="J31" s="3"/>
      <c r="K31" s="3"/>
      <c r="L31" s="4"/>
      <c r="M31" s="4"/>
      <c r="N31" s="4"/>
      <c r="O31" s="3"/>
      <c r="P31" s="3"/>
    </row>
  </sheetData>
  <autoFilter ref="A6:Q30"/>
  <mergeCells count="17">
    <mergeCell ref="F4:G4"/>
    <mergeCell ref="H4:H5"/>
    <mergeCell ref="M3:M5"/>
    <mergeCell ref="A3:A5"/>
    <mergeCell ref="Q3:Q4"/>
    <mergeCell ref="B3:B5"/>
    <mergeCell ref="D3:H3"/>
    <mergeCell ref="I3:I5"/>
    <mergeCell ref="J3:J5"/>
    <mergeCell ref="L3:L5"/>
    <mergeCell ref="K3:K5"/>
    <mergeCell ref="N3:N5"/>
    <mergeCell ref="O3:O5"/>
    <mergeCell ref="P3:P5"/>
    <mergeCell ref="C4:C5"/>
    <mergeCell ref="D4:D5"/>
    <mergeCell ref="E4:E5"/>
  </mergeCells>
  <conditionalFormatting sqref="I1:I2">
    <cfRule type="duplicateValues" dxfId="253" priority="23"/>
  </conditionalFormatting>
  <conditionalFormatting sqref="I3:I5">
    <cfRule type="duplicateValues" dxfId="252" priority="2"/>
  </conditionalFormatting>
  <conditionalFormatting sqref="I51:I1048576 I1:I2">
    <cfRule type="duplicateValues" dxfId="251" priority="20"/>
  </conditionalFormatting>
  <conditionalFormatting sqref="J51:J1048576">
    <cfRule type="duplicateValues" dxfId="250" priority="22"/>
  </conditionalFormatting>
  <conditionalFormatting sqref="K51:K1048576">
    <cfRule type="duplicateValues" dxfId="249" priority="4"/>
  </conditionalFormatting>
  <conditionalFormatting sqref="I6">
    <cfRule type="duplicateValues" dxfId="248" priority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/>
  <dimension ref="A1:Q36"/>
  <sheetViews>
    <sheetView zoomScale="70" zoomScaleNormal="70" workbookViewId="0">
      <selection activeCell="Q6" sqref="Q6"/>
    </sheetView>
  </sheetViews>
  <sheetFormatPr baseColWidth="10" defaultRowHeight="15" x14ac:dyDescent="0.25"/>
  <cols>
    <col min="1" max="1" width="5" style="3" customWidth="1"/>
    <col min="2" max="3" width="15" customWidth="1"/>
    <col min="5" max="5" width="14.7109375" customWidth="1"/>
    <col min="9" max="9" width="64.28515625" customWidth="1"/>
    <col min="10" max="10" width="61.5703125" customWidth="1"/>
    <col min="11" max="11" width="104" customWidth="1"/>
    <col min="12" max="12" width="13.140625" style="11" customWidth="1"/>
    <col min="13" max="13" width="11.42578125" style="11"/>
    <col min="14" max="14" width="22.28515625" style="11" customWidth="1"/>
    <col min="15" max="15" width="13.140625" customWidth="1"/>
    <col min="17" max="17" width="20.85546875" customWidth="1"/>
  </cols>
  <sheetData>
    <row r="1" spans="1:17" s="3" customFormat="1" ht="26.25" x14ac:dyDescent="0.4">
      <c r="B1" s="5" t="s">
        <v>355</v>
      </c>
      <c r="D1" s="5"/>
      <c r="H1" s="5" t="s">
        <v>109</v>
      </c>
      <c r="L1" s="4"/>
      <c r="M1" s="4"/>
      <c r="N1" s="4"/>
      <c r="Q1"/>
    </row>
    <row r="2" spans="1:17" s="3" customFormat="1" x14ac:dyDescent="0.25">
      <c r="L2" s="4"/>
      <c r="M2" s="4"/>
      <c r="N2" s="4"/>
      <c r="Q2"/>
    </row>
    <row r="3" spans="1:17" s="3" customFormat="1" ht="28.5" customHeight="1" x14ac:dyDescent="0.2">
      <c r="A3" s="211" t="s">
        <v>565</v>
      </c>
      <c r="B3" s="216" t="s">
        <v>17</v>
      </c>
      <c r="C3" s="12" t="s">
        <v>12</v>
      </c>
      <c r="D3" s="219" t="s">
        <v>13</v>
      </c>
      <c r="E3" s="220"/>
      <c r="F3" s="220"/>
      <c r="G3" s="220"/>
      <c r="H3" s="221"/>
      <c r="I3" s="222" t="s">
        <v>482</v>
      </c>
      <c r="J3" s="224" t="s">
        <v>10</v>
      </c>
      <c r="K3" s="222" t="s">
        <v>483</v>
      </c>
      <c r="L3" s="210" t="s">
        <v>14</v>
      </c>
      <c r="M3" s="210" t="s">
        <v>19</v>
      </c>
      <c r="N3" s="210" t="s">
        <v>20</v>
      </c>
      <c r="O3" s="210" t="s">
        <v>21</v>
      </c>
      <c r="P3" s="210" t="s">
        <v>22</v>
      </c>
      <c r="Q3" s="214" t="s">
        <v>550</v>
      </c>
    </row>
    <row r="4" spans="1:17" s="3" customFormat="1" ht="15" customHeight="1" x14ac:dyDescent="0.2">
      <c r="A4" s="212"/>
      <c r="B4" s="217"/>
      <c r="C4" s="228" t="s">
        <v>27</v>
      </c>
      <c r="D4" s="230" t="s">
        <v>8</v>
      </c>
      <c r="E4" s="230" t="s">
        <v>9</v>
      </c>
      <c r="F4" s="232" t="s">
        <v>15</v>
      </c>
      <c r="G4" s="233"/>
      <c r="H4" s="208" t="s">
        <v>16</v>
      </c>
      <c r="I4" s="222"/>
      <c r="J4" s="224"/>
      <c r="K4" s="226"/>
      <c r="L4" s="210"/>
      <c r="M4" s="210"/>
      <c r="N4" s="210"/>
      <c r="O4" s="210"/>
      <c r="P4" s="210"/>
      <c r="Q4" s="215"/>
    </row>
    <row r="5" spans="1:17" ht="15" customHeight="1" x14ac:dyDescent="0.25">
      <c r="A5" s="213"/>
      <c r="B5" s="218"/>
      <c r="C5" s="229"/>
      <c r="D5" s="231"/>
      <c r="E5" s="231"/>
      <c r="F5" s="9" t="s">
        <v>10</v>
      </c>
      <c r="G5" s="9" t="s">
        <v>11</v>
      </c>
      <c r="H5" s="209"/>
      <c r="I5" s="223"/>
      <c r="J5" s="225"/>
      <c r="K5" s="227"/>
      <c r="L5" s="210"/>
      <c r="M5" s="210"/>
      <c r="N5" s="210"/>
      <c r="O5" s="210"/>
      <c r="P5" s="210"/>
      <c r="Q5" s="177" t="s">
        <v>552</v>
      </c>
    </row>
    <row r="6" spans="1:17" x14ac:dyDescent="0.25">
      <c r="A6" s="3" t="s">
        <v>566</v>
      </c>
      <c r="B6" s="6" t="s">
        <v>109</v>
      </c>
      <c r="C6" s="1" t="s">
        <v>28</v>
      </c>
      <c r="D6" s="6" t="s">
        <v>109</v>
      </c>
      <c r="E6" s="1" t="s">
        <v>28</v>
      </c>
      <c r="F6" s="17" t="s">
        <v>0</v>
      </c>
      <c r="G6" s="10"/>
      <c r="H6" s="10" t="s">
        <v>1</v>
      </c>
      <c r="I6" s="127" t="str">
        <f>CONCATENATE("SITE-BAT-NIV-ZONE-METIER-",B6,"-",C6,"-",D6,"-",E6,"-",F6,IF(G6="","","."),G6,"-",H6)</f>
        <v>SITE-BAT-NIV-ZONE-METIER-CHAUF-XXX-CHAUF-XXX-SYN-TA</v>
      </c>
      <c r="J6" s="165" t="s">
        <v>531</v>
      </c>
      <c r="K6" s="130" t="str">
        <f>CONCATENATE("SITE-BAT-NIV-ZONE-METIER-",B6,"-",C6," - ",J6)</f>
        <v>SITE-BAT-NIV-ZONE-METIER-CHAUF-XXX - Synthèse défaut Chaufferie</v>
      </c>
      <c r="L6" s="19" t="s">
        <v>18</v>
      </c>
      <c r="M6" s="20">
        <v>1</v>
      </c>
      <c r="N6" s="20" t="s">
        <v>23</v>
      </c>
      <c r="O6" s="6"/>
      <c r="P6" s="6"/>
      <c r="Q6" s="175" t="s">
        <v>551</v>
      </c>
    </row>
    <row r="7" spans="1:17" ht="15" customHeight="1" x14ac:dyDescent="0.25">
      <c r="A7" s="3" t="s">
        <v>566</v>
      </c>
      <c r="B7" s="6" t="s">
        <v>109</v>
      </c>
      <c r="C7" s="1" t="s">
        <v>28</v>
      </c>
      <c r="D7" s="14" t="s">
        <v>109</v>
      </c>
      <c r="E7" s="1" t="s">
        <v>28</v>
      </c>
      <c r="F7" s="17" t="s">
        <v>0</v>
      </c>
      <c r="G7" s="17" t="s">
        <v>70</v>
      </c>
      <c r="H7" s="17" t="s">
        <v>1</v>
      </c>
      <c r="I7" s="127" t="str">
        <f>CONCATENATE("SITE-BAT-NIV-ZONE-METIER-",B7,"-",C7,"-",D7,"-",E7,"-",F7,IF(G7="","","."),G7,"-",H7)</f>
        <v>SITE-BAT-NIV-ZONE-METIER-CHAUF-XXX-CHAUF-XXX-SYN.NB-TA</v>
      </c>
      <c r="J7" s="165" t="s">
        <v>532</v>
      </c>
      <c r="K7" s="130" t="str">
        <f>CONCATENATE("SITE-BAT-NIV-ZONE-METIER-",B7,"-",C7," - ",J7)</f>
        <v>SITE-BAT-NIV-ZONE-METIER-CHAUF-XXX - Synthèse défaut non bloquant Chaufferie</v>
      </c>
      <c r="L7" s="92" t="s">
        <v>357</v>
      </c>
      <c r="M7" s="20">
        <v>1</v>
      </c>
      <c r="N7" s="20" t="s">
        <v>23</v>
      </c>
      <c r="O7" s="6"/>
      <c r="P7" s="6"/>
      <c r="Q7" s="175"/>
    </row>
    <row r="8" spans="1:17" ht="15" customHeight="1" x14ac:dyDescent="0.25">
      <c r="B8" s="30"/>
      <c r="C8" s="31"/>
      <c r="D8" s="32"/>
      <c r="E8" s="33"/>
      <c r="F8" s="34"/>
      <c r="G8" s="35"/>
      <c r="H8" s="36"/>
      <c r="I8" s="25"/>
      <c r="J8" s="37"/>
      <c r="K8" s="37"/>
      <c r="L8" s="37"/>
      <c r="M8" s="30"/>
      <c r="N8" s="30"/>
      <c r="Q8" s="176"/>
    </row>
    <row r="9" spans="1:17" ht="15" customHeight="1" x14ac:dyDescent="0.25">
      <c r="B9" s="30"/>
      <c r="C9" s="31"/>
      <c r="D9" s="36"/>
      <c r="E9" s="33"/>
      <c r="F9" s="36"/>
      <c r="G9" s="36"/>
      <c r="H9" s="36"/>
      <c r="I9" s="25"/>
      <c r="J9" s="36"/>
      <c r="K9" s="37"/>
      <c r="L9" s="37"/>
      <c r="M9" s="30"/>
      <c r="N9" s="30"/>
      <c r="Q9" s="176"/>
    </row>
    <row r="10" spans="1:17" x14ac:dyDescent="0.25">
      <c r="B10" s="30"/>
      <c r="C10" s="31"/>
      <c r="D10" s="36"/>
      <c r="E10" s="31"/>
      <c r="F10" s="35"/>
      <c r="G10" s="36"/>
      <c r="H10" s="36"/>
      <c r="I10" s="25"/>
      <c r="J10" s="37"/>
      <c r="K10" s="37"/>
      <c r="L10" s="37"/>
      <c r="M10" s="30"/>
      <c r="N10" s="30"/>
      <c r="Q10" s="176"/>
    </row>
    <row r="11" spans="1:17" x14ac:dyDescent="0.25">
      <c r="B11" s="30"/>
      <c r="C11" s="31"/>
      <c r="D11" s="32"/>
      <c r="E11" s="38"/>
      <c r="F11" s="36"/>
      <c r="G11" s="36"/>
      <c r="H11" s="36"/>
      <c r="I11" s="25"/>
      <c r="J11" s="37"/>
      <c r="K11" s="37"/>
      <c r="L11" s="37"/>
      <c r="M11" s="30"/>
      <c r="N11" s="30"/>
      <c r="Q11" s="176"/>
    </row>
    <row r="12" spans="1:17" x14ac:dyDescent="0.25">
      <c r="B12" s="30"/>
      <c r="C12" s="31"/>
      <c r="D12" s="32"/>
      <c r="E12" s="38"/>
      <c r="F12" s="36"/>
      <c r="G12" s="36"/>
      <c r="H12" s="40"/>
      <c r="I12" s="25"/>
      <c r="J12" s="37"/>
      <c r="K12" s="37"/>
      <c r="L12" s="37"/>
      <c r="M12" s="30"/>
      <c r="N12" s="30"/>
      <c r="Q12" s="176"/>
    </row>
    <row r="13" spans="1:17" x14ac:dyDescent="0.25">
      <c r="B13" s="30"/>
      <c r="C13" s="31"/>
      <c r="D13" s="32"/>
      <c r="E13" s="38"/>
      <c r="F13" s="36"/>
      <c r="G13" s="36"/>
      <c r="H13" s="40"/>
      <c r="I13" s="25"/>
      <c r="J13" s="37"/>
      <c r="K13" s="37"/>
      <c r="L13" s="37"/>
      <c r="M13" s="30"/>
      <c r="N13" s="30"/>
      <c r="Q13" s="176"/>
    </row>
    <row r="14" spans="1:17" x14ac:dyDescent="0.25">
      <c r="B14" s="30"/>
      <c r="C14" s="31"/>
      <c r="D14" s="30"/>
      <c r="E14" s="39"/>
      <c r="F14" s="35"/>
      <c r="G14" s="40"/>
      <c r="H14" s="25"/>
      <c r="I14" s="37"/>
      <c r="J14" s="37"/>
      <c r="K14" s="30"/>
      <c r="L14" s="30"/>
      <c r="M14"/>
      <c r="N14"/>
      <c r="Q14" s="176"/>
    </row>
    <row r="15" spans="1:17" x14ac:dyDescent="0.25">
      <c r="B15" s="30"/>
      <c r="C15" s="31"/>
      <c r="D15" s="38"/>
      <c r="E15" s="36"/>
      <c r="F15" s="25"/>
      <c r="G15" s="37"/>
      <c r="H15" s="30"/>
      <c r="L15"/>
      <c r="M15"/>
      <c r="N15"/>
      <c r="Q15" s="176"/>
    </row>
    <row r="16" spans="1:17" x14ac:dyDescent="0.25">
      <c r="B16" s="30"/>
      <c r="C16" s="31"/>
      <c r="D16" s="31"/>
      <c r="E16" s="40"/>
      <c r="F16" s="31"/>
      <c r="G16" s="37"/>
      <c r="H16" s="30"/>
      <c r="L16"/>
      <c r="M16"/>
      <c r="N16"/>
      <c r="Q16" s="176"/>
    </row>
    <row r="17" spans="2:17" x14ac:dyDescent="0.25">
      <c r="B17" s="30"/>
      <c r="C17" s="31"/>
      <c r="D17" s="31"/>
      <c r="E17" s="40"/>
      <c r="F17" s="31"/>
      <c r="G17" s="37"/>
      <c r="H17" s="30"/>
      <c r="L17"/>
      <c r="M17"/>
      <c r="N17"/>
      <c r="Q17" s="176"/>
    </row>
    <row r="18" spans="2:17" x14ac:dyDescent="0.25">
      <c r="B18" s="30"/>
      <c r="C18" s="31"/>
      <c r="D18" s="39"/>
      <c r="E18" s="40"/>
      <c r="F18" s="25"/>
      <c r="G18" s="37"/>
      <c r="H18" s="30"/>
      <c r="L18"/>
      <c r="M18"/>
      <c r="N18"/>
      <c r="Q18" s="176"/>
    </row>
    <row r="19" spans="2:17" x14ac:dyDescent="0.25">
      <c r="B19" s="30"/>
      <c r="C19" s="31"/>
      <c r="D19" s="30"/>
      <c r="E19" s="39"/>
      <c r="F19" s="35"/>
      <c r="G19" s="40"/>
      <c r="H19" s="25"/>
      <c r="I19" s="36"/>
      <c r="J19" s="37"/>
      <c r="K19" s="30"/>
      <c r="L19" s="30"/>
      <c r="M19"/>
      <c r="N19"/>
      <c r="Q19" s="176"/>
    </row>
    <row r="20" spans="2:17" x14ac:dyDescent="0.25">
      <c r="B20" s="30"/>
      <c r="C20" s="31"/>
      <c r="D20" s="30"/>
      <c r="E20" s="39"/>
      <c r="F20" s="35"/>
      <c r="G20" s="35"/>
      <c r="H20" s="40"/>
      <c r="I20" s="25"/>
      <c r="J20" s="36"/>
      <c r="K20" s="37"/>
      <c r="L20" s="37"/>
      <c r="M20" s="30"/>
      <c r="N20" s="30"/>
      <c r="Q20" s="176"/>
    </row>
    <row r="21" spans="2:17" x14ac:dyDescent="0.25">
      <c r="B21" s="30"/>
      <c r="C21" s="31"/>
      <c r="D21" s="36"/>
      <c r="E21" s="31"/>
      <c r="F21" s="35"/>
      <c r="G21" s="36"/>
      <c r="H21" s="36"/>
      <c r="I21" s="25"/>
      <c r="J21" s="36"/>
      <c r="K21" s="37"/>
      <c r="L21" s="37"/>
      <c r="M21" s="30"/>
      <c r="N21" s="30"/>
      <c r="Q21" s="176"/>
    </row>
    <row r="22" spans="2:17" x14ac:dyDescent="0.25">
      <c r="B22" s="30"/>
      <c r="C22" s="31"/>
      <c r="D22" s="36"/>
      <c r="E22" s="47"/>
      <c r="F22" s="36"/>
      <c r="G22" s="36"/>
      <c r="H22" s="36"/>
      <c r="I22" s="25"/>
      <c r="J22" s="36"/>
      <c r="K22" s="37"/>
      <c r="L22" s="37"/>
      <c r="M22" s="30"/>
      <c r="N22" s="30"/>
      <c r="Q22" s="176"/>
    </row>
    <row r="23" spans="2:17" x14ac:dyDescent="0.25">
      <c r="B23" s="30"/>
      <c r="C23" s="31"/>
      <c r="D23" s="36"/>
      <c r="E23" s="47"/>
      <c r="F23" s="36"/>
      <c r="G23" s="36"/>
      <c r="H23" s="36"/>
      <c r="I23" s="25"/>
      <c r="J23" s="36"/>
      <c r="K23" s="37"/>
      <c r="L23" s="37"/>
      <c r="M23" s="30"/>
      <c r="N23" s="30"/>
      <c r="Q23" s="176"/>
    </row>
    <row r="24" spans="2:17" x14ac:dyDescent="0.25">
      <c r="B24" s="30"/>
      <c r="C24" s="31"/>
      <c r="D24" s="32"/>
      <c r="E24" s="31"/>
      <c r="F24" s="36"/>
      <c r="G24" s="36"/>
      <c r="H24" s="36"/>
      <c r="I24" s="25"/>
      <c r="J24" s="36"/>
      <c r="K24" s="37"/>
      <c r="L24" s="37"/>
      <c r="M24" s="30"/>
      <c r="N24" s="30"/>
      <c r="Q24" s="176"/>
    </row>
    <row r="25" spans="2:17" x14ac:dyDescent="0.25">
      <c r="B25" s="30"/>
      <c r="C25" s="31"/>
      <c r="D25" s="32"/>
      <c r="E25" s="31"/>
      <c r="F25" s="36"/>
      <c r="G25" s="36"/>
      <c r="H25" s="36"/>
      <c r="I25" s="25"/>
      <c r="J25" s="36"/>
      <c r="K25" s="37"/>
      <c r="L25" s="37"/>
      <c r="M25" s="41"/>
      <c r="N25" s="41"/>
      <c r="Q25" s="178"/>
    </row>
    <row r="26" spans="2:17" x14ac:dyDescent="0.25">
      <c r="B26" s="30"/>
      <c r="C26" s="31"/>
      <c r="D26" s="36"/>
      <c r="E26" s="47"/>
      <c r="F26" s="36"/>
      <c r="G26" s="36"/>
      <c r="H26" s="36"/>
      <c r="I26" s="25"/>
      <c r="J26" s="36"/>
      <c r="K26" s="37"/>
      <c r="L26" s="37"/>
      <c r="M26" s="41"/>
      <c r="N26" s="41"/>
    </row>
    <row r="27" spans="2:17" x14ac:dyDescent="0.25">
      <c r="B27" s="30"/>
      <c r="C27" s="31"/>
      <c r="D27" s="32"/>
      <c r="E27" s="31"/>
      <c r="F27" s="35"/>
      <c r="G27" s="35"/>
      <c r="H27" s="42"/>
      <c r="I27" s="25"/>
      <c r="J27" s="25"/>
      <c r="K27" s="25"/>
      <c r="L27" s="36"/>
      <c r="M27" s="37"/>
      <c r="N27" s="37"/>
      <c r="O27" s="41"/>
      <c r="P27" s="41"/>
    </row>
    <row r="28" spans="2:17" x14ac:dyDescent="0.25">
      <c r="B28" s="30"/>
      <c r="C28" s="31"/>
      <c r="D28" s="32"/>
      <c r="E28" s="31"/>
      <c r="F28" s="34"/>
      <c r="G28" s="30"/>
      <c r="H28" s="4"/>
      <c r="I28" s="25"/>
      <c r="J28" s="25"/>
      <c r="K28" s="25"/>
      <c r="L28" s="36"/>
      <c r="M28" s="37"/>
      <c r="N28" s="37"/>
      <c r="O28" s="41"/>
      <c r="P28" s="41"/>
    </row>
    <row r="29" spans="2:17" x14ac:dyDescent="0.25">
      <c r="B29" s="30"/>
      <c r="C29" s="31"/>
      <c r="D29" s="32"/>
      <c r="E29" s="31"/>
      <c r="F29" s="34"/>
      <c r="G29" s="43"/>
      <c r="H29" s="4"/>
      <c r="I29" s="25"/>
      <c r="J29" s="25"/>
      <c r="K29" s="25"/>
      <c r="L29" s="36"/>
      <c r="M29" s="37"/>
      <c r="N29" s="37"/>
      <c r="O29" s="41"/>
      <c r="P29" s="41"/>
    </row>
    <row r="30" spans="2:17" x14ac:dyDescent="0.25">
      <c r="B30" s="30"/>
      <c r="C30" s="31"/>
      <c r="D30" s="32"/>
      <c r="E30" s="38"/>
      <c r="F30" s="34"/>
      <c r="G30" s="34"/>
      <c r="H30" s="42"/>
      <c r="I30" s="25"/>
      <c r="J30" s="44"/>
      <c r="K30" s="44"/>
      <c r="L30" s="36"/>
      <c r="M30" s="37"/>
      <c r="N30" s="37"/>
      <c r="O30" s="41"/>
      <c r="P30" s="41"/>
    </row>
    <row r="31" spans="2:17" x14ac:dyDescent="0.25">
      <c r="B31" s="30"/>
      <c r="C31" s="31"/>
      <c r="D31" s="32"/>
      <c r="E31" s="38"/>
      <c r="F31" s="34"/>
      <c r="G31" s="34"/>
      <c r="H31" s="42"/>
      <c r="I31" s="25"/>
      <c r="J31" s="44"/>
      <c r="K31" s="44"/>
      <c r="L31" s="36"/>
      <c r="M31" s="37"/>
      <c r="N31" s="37"/>
      <c r="O31" s="41"/>
      <c r="P31" s="41"/>
    </row>
    <row r="32" spans="2:17" x14ac:dyDescent="0.25">
      <c r="B32" s="30"/>
      <c r="C32" s="31"/>
      <c r="D32" s="32"/>
      <c r="E32" s="45"/>
      <c r="F32" s="36"/>
      <c r="G32" s="36"/>
      <c r="H32" s="36"/>
      <c r="I32" s="25"/>
      <c r="J32" s="25"/>
      <c r="K32" s="25"/>
      <c r="L32" s="36"/>
      <c r="M32" s="37"/>
      <c r="N32" s="37"/>
      <c r="O32" s="41"/>
      <c r="P32" s="41"/>
    </row>
    <row r="33" spans="2:16" x14ac:dyDescent="0.25">
      <c r="B33" s="30"/>
      <c r="C33" s="31"/>
      <c r="D33" s="32"/>
      <c r="E33" s="31"/>
      <c r="F33" s="36"/>
      <c r="G33" s="36"/>
      <c r="H33" s="36"/>
      <c r="I33" s="25"/>
      <c r="J33" s="46"/>
      <c r="K33" s="46"/>
      <c r="L33" s="36"/>
      <c r="M33" s="37"/>
      <c r="N33" s="37"/>
      <c r="O33" s="41"/>
      <c r="P33" s="41"/>
    </row>
    <row r="34" spans="2:16" x14ac:dyDescent="0.25">
      <c r="B34" s="3"/>
      <c r="C34" s="3"/>
      <c r="D34" s="3"/>
      <c r="E34" s="3"/>
      <c r="F34" s="3"/>
      <c r="G34" s="3"/>
      <c r="H34" s="3"/>
      <c r="I34" s="3"/>
      <c r="J34" s="3"/>
      <c r="K34" s="3"/>
      <c r="L34" s="4"/>
      <c r="M34" s="4"/>
      <c r="N34" s="4"/>
      <c r="O34" s="3"/>
      <c r="P34" s="3"/>
    </row>
    <row r="35" spans="2:16" x14ac:dyDescent="0.25">
      <c r="B35" s="3"/>
      <c r="C35" s="3"/>
      <c r="D35" s="3"/>
      <c r="E35" s="3"/>
      <c r="F35" s="3"/>
      <c r="G35" s="3"/>
      <c r="H35" s="3"/>
      <c r="I35" s="3"/>
      <c r="J35" s="26"/>
      <c r="K35" s="26"/>
      <c r="L35" s="4"/>
      <c r="M35" s="4"/>
      <c r="N35" s="4"/>
      <c r="O35" s="3"/>
      <c r="P35" s="3"/>
    </row>
    <row r="36" spans="2:16" x14ac:dyDescent="0.25">
      <c r="B36" s="3"/>
      <c r="C36" s="3"/>
      <c r="D36" s="3"/>
      <c r="E36" s="3"/>
      <c r="F36" s="3"/>
      <c r="G36" s="3"/>
      <c r="H36" s="3"/>
      <c r="I36" s="3"/>
      <c r="J36" s="3"/>
      <c r="K36" s="3"/>
      <c r="L36" s="4"/>
      <c r="M36" s="4"/>
      <c r="N36" s="4"/>
      <c r="O36" s="3"/>
      <c r="P36" s="3"/>
    </row>
  </sheetData>
  <mergeCells count="17">
    <mergeCell ref="F4:G4"/>
    <mergeCell ref="H4:H5"/>
    <mergeCell ref="M3:M5"/>
    <mergeCell ref="A3:A5"/>
    <mergeCell ref="Q3:Q4"/>
    <mergeCell ref="B3:B5"/>
    <mergeCell ref="D3:H3"/>
    <mergeCell ref="I3:I5"/>
    <mergeCell ref="J3:J5"/>
    <mergeCell ref="L3:L5"/>
    <mergeCell ref="K3:K5"/>
    <mergeCell ref="N3:N5"/>
    <mergeCell ref="O3:O5"/>
    <mergeCell ref="P3:P5"/>
    <mergeCell ref="C4:C5"/>
    <mergeCell ref="D4:D5"/>
    <mergeCell ref="E4:E5"/>
  </mergeCells>
  <conditionalFormatting sqref="B6:B33">
    <cfRule type="expression" dxfId="247" priority="25">
      <formula>AND(B6&lt;&gt;"",COUNTIF(ListeBIM, B6) = 0)</formula>
    </cfRule>
  </conditionalFormatting>
  <conditionalFormatting sqref="D6">
    <cfRule type="expression" dxfId="246" priority="5">
      <formula>AND(D6&lt;&gt;"",COUNTIF(ListeBIM, D6) = 0)</formula>
    </cfRule>
  </conditionalFormatting>
  <conditionalFormatting sqref="D7:D8">
    <cfRule type="expression" dxfId="245" priority="8">
      <formula>OR(ISNUMBER(SEARCH("-",D7)), ISNUMBER(SEARCH("/",D7)))</formula>
    </cfRule>
  </conditionalFormatting>
  <conditionalFormatting sqref="D24:D25">
    <cfRule type="expression" dxfId="244" priority="7">
      <formula>OR(ISNUMBER(SEARCH("-",D24)), ISNUMBER(SEARCH("/",D24)))</formula>
    </cfRule>
  </conditionalFormatting>
  <conditionalFormatting sqref="D27:D29 F27:G29">
    <cfRule type="expression" dxfId="243" priority="19">
      <formula>OR(ISNUMBER(SEARCH("-",D27)), ISNUMBER(SEARCH("/",D27)))</formula>
    </cfRule>
  </conditionalFormatting>
  <conditionalFormatting sqref="D32:D33">
    <cfRule type="expression" dxfId="242" priority="20">
      <formula>OR(ISNUMBER(SEARCH("-",D32)), ISNUMBER(SEARCH("/",D32)))</formula>
    </cfRule>
  </conditionalFormatting>
  <conditionalFormatting sqref="D11:E13">
    <cfRule type="expression" dxfId="241" priority="10">
      <formula>OR(ISNUMBER(SEARCH("-",D11)), ISNUMBER(SEARCH("/",D11)))</formula>
    </cfRule>
  </conditionalFormatting>
  <conditionalFormatting sqref="D14:F14 D15 D18 D19:F19 D20:G20">
    <cfRule type="expression" dxfId="240" priority="22">
      <formula>OR(ISNUMBER(SEARCH("-",D14)), ISNUMBER(SEARCH("/",D14)))</formula>
    </cfRule>
  </conditionalFormatting>
  <conditionalFormatting sqref="D30:G31">
    <cfRule type="expression" dxfId="239" priority="21">
      <formula>OR(ISNUMBER(SEARCH("-",D30)), ISNUMBER(SEARCH("/",D30)))</formula>
    </cfRule>
  </conditionalFormatting>
  <conditionalFormatting sqref="F8">
    <cfRule type="expression" dxfId="238" priority="9">
      <formula>OR(ISNUMBER(SEARCH("-",F8)), ISNUMBER(SEARCH("/",F8)))</formula>
    </cfRule>
  </conditionalFormatting>
  <conditionalFormatting sqref="F10">
    <cfRule type="expression" dxfId="237" priority="12">
      <formula>OR(ISNUMBER(SEARCH("-",F10)), ISNUMBER(SEARCH("/",F10)))</formula>
    </cfRule>
  </conditionalFormatting>
  <conditionalFormatting sqref="F21">
    <cfRule type="expression" dxfId="236" priority="13">
      <formula>OR(ISNUMBER(SEARCH("-",F21)), ISNUMBER(SEARCH("/",F21)))</formula>
    </cfRule>
  </conditionalFormatting>
  <conditionalFormatting sqref="I2">
    <cfRule type="duplicateValues" dxfId="235" priority="27"/>
  </conditionalFormatting>
  <conditionalFormatting sqref="I3:I5">
    <cfRule type="duplicateValues" dxfId="234" priority="3"/>
  </conditionalFormatting>
  <conditionalFormatting sqref="I8:I13 H14 I20:I33 H19">
    <cfRule type="duplicateValues" dxfId="233" priority="57"/>
  </conditionalFormatting>
  <conditionalFormatting sqref="I56:I1048576 I2">
    <cfRule type="duplicateValues" dxfId="232" priority="24"/>
  </conditionalFormatting>
  <conditionalFormatting sqref="J56:J1048576">
    <cfRule type="duplicateValues" dxfId="231" priority="26"/>
  </conditionalFormatting>
  <conditionalFormatting sqref="K56:K1048576">
    <cfRule type="duplicateValues" dxfId="230" priority="4"/>
  </conditionalFormatting>
  <conditionalFormatting sqref="I1">
    <cfRule type="duplicateValues" dxfId="229" priority="2"/>
  </conditionalFormatting>
  <conditionalFormatting sqref="I1">
    <cfRule type="duplicateValues" dxfId="228" priority="1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/>
  <dimension ref="A1:Q38"/>
  <sheetViews>
    <sheetView topLeftCell="E1" zoomScale="70" zoomScaleNormal="70" workbookViewId="0">
      <selection activeCell="J33" sqref="J33"/>
    </sheetView>
  </sheetViews>
  <sheetFormatPr baseColWidth="10" defaultRowHeight="15" x14ac:dyDescent="0.25"/>
  <cols>
    <col min="1" max="1" width="5" style="3" customWidth="1"/>
    <col min="2" max="3" width="15" customWidth="1"/>
    <col min="5" max="5" width="14.7109375" customWidth="1"/>
    <col min="9" max="9" width="64.28515625" customWidth="1"/>
    <col min="10" max="10" width="61.5703125" customWidth="1"/>
    <col min="11" max="11" width="104" customWidth="1"/>
    <col min="12" max="12" width="13.140625" style="11" customWidth="1"/>
    <col min="13" max="13" width="11.42578125" style="11"/>
    <col min="14" max="14" width="22.28515625" style="11" customWidth="1"/>
    <col min="15" max="15" width="13.140625" customWidth="1"/>
    <col min="17" max="17" width="20.85546875" customWidth="1"/>
  </cols>
  <sheetData>
    <row r="1" spans="1:17" s="3" customFormat="1" ht="26.25" x14ac:dyDescent="0.4">
      <c r="B1" s="5" t="s">
        <v>355</v>
      </c>
      <c r="D1" s="5"/>
      <c r="H1" s="5" t="s">
        <v>110</v>
      </c>
      <c r="L1" s="4"/>
      <c r="M1" s="4"/>
      <c r="N1" s="4"/>
      <c r="Q1"/>
    </row>
    <row r="2" spans="1:17" s="3" customFormat="1" x14ac:dyDescent="0.25">
      <c r="L2" s="4"/>
      <c r="M2" s="4"/>
      <c r="N2" s="4"/>
      <c r="Q2"/>
    </row>
    <row r="3" spans="1:17" s="3" customFormat="1" ht="28.5" customHeight="1" x14ac:dyDescent="0.2">
      <c r="A3" s="211" t="s">
        <v>565</v>
      </c>
      <c r="B3" s="216" t="s">
        <v>17</v>
      </c>
      <c r="C3" s="12" t="s">
        <v>12</v>
      </c>
      <c r="D3" s="219" t="s">
        <v>13</v>
      </c>
      <c r="E3" s="220"/>
      <c r="F3" s="220"/>
      <c r="G3" s="220"/>
      <c r="H3" s="221"/>
      <c r="I3" s="222" t="s">
        <v>482</v>
      </c>
      <c r="J3" s="224" t="s">
        <v>10</v>
      </c>
      <c r="K3" s="222" t="s">
        <v>483</v>
      </c>
      <c r="L3" s="236" t="s">
        <v>14</v>
      </c>
      <c r="M3" s="210" t="s">
        <v>19</v>
      </c>
      <c r="N3" s="210" t="s">
        <v>20</v>
      </c>
      <c r="O3" s="210" t="s">
        <v>21</v>
      </c>
      <c r="P3" s="210" t="s">
        <v>22</v>
      </c>
      <c r="Q3" s="214" t="s">
        <v>550</v>
      </c>
    </row>
    <row r="4" spans="1:17" s="3" customFormat="1" ht="15" customHeight="1" x14ac:dyDescent="0.2">
      <c r="A4" s="212"/>
      <c r="B4" s="217"/>
      <c r="C4" s="228" t="s">
        <v>27</v>
      </c>
      <c r="D4" s="230" t="s">
        <v>8</v>
      </c>
      <c r="E4" s="230" t="s">
        <v>9</v>
      </c>
      <c r="F4" s="232" t="s">
        <v>15</v>
      </c>
      <c r="G4" s="233"/>
      <c r="H4" s="208" t="s">
        <v>16</v>
      </c>
      <c r="I4" s="222"/>
      <c r="J4" s="224"/>
      <c r="K4" s="226"/>
      <c r="L4" s="237"/>
      <c r="M4" s="210"/>
      <c r="N4" s="210"/>
      <c r="O4" s="210"/>
      <c r="P4" s="210"/>
      <c r="Q4" s="215"/>
    </row>
    <row r="5" spans="1:17" ht="15" customHeight="1" x14ac:dyDescent="0.25">
      <c r="A5" s="213"/>
      <c r="B5" s="217"/>
      <c r="C5" s="228"/>
      <c r="D5" s="235"/>
      <c r="E5" s="235"/>
      <c r="F5" s="9" t="s">
        <v>10</v>
      </c>
      <c r="G5" s="9" t="s">
        <v>11</v>
      </c>
      <c r="H5" s="234"/>
      <c r="I5" s="223"/>
      <c r="J5" s="225"/>
      <c r="K5" s="227"/>
      <c r="L5" s="238"/>
      <c r="M5" s="236"/>
      <c r="N5" s="236"/>
      <c r="O5" s="236"/>
      <c r="P5" s="236"/>
      <c r="Q5" s="177" t="s">
        <v>552</v>
      </c>
    </row>
    <row r="6" spans="1:17" s="3" customFormat="1" ht="15" customHeight="1" x14ac:dyDescent="0.2">
      <c r="A6" s="159" t="s">
        <v>582</v>
      </c>
      <c r="B6" s="189" t="str">
        <f>B7</f>
        <v>CHD</v>
      </c>
      <c r="C6" s="190" t="str">
        <f>C7</f>
        <v>XXX</v>
      </c>
      <c r="D6" s="189"/>
      <c r="E6" s="189"/>
      <c r="F6" s="189"/>
      <c r="G6" s="189"/>
      <c r="H6" s="189" t="s">
        <v>583</v>
      </c>
      <c r="I6" s="191" t="str">
        <f>CONCATENATE("SITE-BAT-NIV-ZONE-METIER-",B6,"-",C6,"-",H6)</f>
        <v>SITE-BAT-NIV-ZONE-METIER-CHD-XXX-Synthese</v>
      </c>
      <c r="J6" s="192" t="s">
        <v>584</v>
      </c>
      <c r="K6" s="191" t="str">
        <f>CONCATENATE("SITE-BAT-NIV-ZONE-METIER-",B6," - ",C6," - ",J6)</f>
        <v>SITE-BAT-NIV-ZONE-METIER-CHD - XXX - Objet Synthèse GTB</v>
      </c>
      <c r="L6" s="189"/>
      <c r="M6" s="189"/>
      <c r="N6" s="189"/>
      <c r="O6" s="189"/>
      <c r="P6" s="189" t="s">
        <v>585</v>
      </c>
      <c r="Q6" s="189" t="s">
        <v>551</v>
      </c>
    </row>
    <row r="7" spans="1:17" x14ac:dyDescent="0.25">
      <c r="A7" s="3" t="s">
        <v>566</v>
      </c>
      <c r="B7" s="90" t="s">
        <v>110</v>
      </c>
      <c r="C7" s="1" t="s">
        <v>28</v>
      </c>
      <c r="D7" s="7" t="s">
        <v>110</v>
      </c>
      <c r="E7" s="1" t="s">
        <v>28</v>
      </c>
      <c r="F7" s="6" t="s">
        <v>0</v>
      </c>
      <c r="G7" s="6"/>
      <c r="H7" s="14" t="s">
        <v>1</v>
      </c>
      <c r="I7" s="127" t="str">
        <f t="shared" ref="I7:I20" si="0">CONCATENATE("SITE-BAT-NIV-ZONE-METIER-",B7,"-",C7,"-",D7,"-",E7,"-",F7,IF(G7="","","."),G7,"-",H7)</f>
        <v>SITE-BAT-NIV-ZONE-METIER-CHD-XXX-CHD-XXX-SYN-TA</v>
      </c>
      <c r="J7" s="24" t="s">
        <v>114</v>
      </c>
      <c r="K7" s="130" t="str">
        <f t="shared" ref="K7:K20" si="1">CONCATENATE("SITE-BAT-NIV-ZONE-METIER-",B7,"-",C7," - ",J7)</f>
        <v xml:space="preserve">SITE-BAT-NIV-ZONE-METIER-CHD-XXX - Synthèse défaut chaudière </v>
      </c>
      <c r="L7" s="19" t="s">
        <v>18</v>
      </c>
      <c r="M7" s="20">
        <v>1</v>
      </c>
      <c r="N7" s="20" t="s">
        <v>23</v>
      </c>
      <c r="O7" s="6"/>
      <c r="P7" s="6"/>
      <c r="Q7" s="175"/>
    </row>
    <row r="8" spans="1:17" x14ac:dyDescent="0.25">
      <c r="A8" s="3" t="s">
        <v>566</v>
      </c>
      <c r="B8" s="83" t="s">
        <v>110</v>
      </c>
      <c r="C8" s="1" t="s">
        <v>28</v>
      </c>
      <c r="D8" s="74" t="s">
        <v>110</v>
      </c>
      <c r="E8" s="1" t="s">
        <v>28</v>
      </c>
      <c r="F8" s="74" t="s">
        <v>0</v>
      </c>
      <c r="G8" s="74" t="s">
        <v>70</v>
      </c>
      <c r="H8" s="74" t="s">
        <v>1</v>
      </c>
      <c r="I8" s="127" t="str">
        <f t="shared" si="0"/>
        <v>SITE-BAT-NIV-ZONE-METIER-CHD-XXX-CHD-XXX-SYN.NB-TA</v>
      </c>
      <c r="J8" s="24" t="s">
        <v>284</v>
      </c>
      <c r="K8" s="130" t="str">
        <f t="shared" si="1"/>
        <v xml:space="preserve">SITE-BAT-NIV-ZONE-METIER-CHD-XXX - Synthèse défaut non bloquant chaudière </v>
      </c>
      <c r="L8" s="92" t="s">
        <v>357</v>
      </c>
      <c r="M8" s="20">
        <v>1</v>
      </c>
      <c r="N8" s="20" t="s">
        <v>23</v>
      </c>
      <c r="O8" s="64"/>
      <c r="P8" s="64"/>
      <c r="Q8" s="175"/>
    </row>
    <row r="9" spans="1:17" x14ac:dyDescent="0.25">
      <c r="A9" s="3" t="s">
        <v>566</v>
      </c>
      <c r="B9" s="90" t="s">
        <v>110</v>
      </c>
      <c r="C9" s="1" t="s">
        <v>28</v>
      </c>
      <c r="D9" s="7" t="s">
        <v>110</v>
      </c>
      <c r="E9" s="1" t="s">
        <v>28</v>
      </c>
      <c r="F9" s="6" t="s">
        <v>4</v>
      </c>
      <c r="G9" s="6"/>
      <c r="H9" s="14" t="s">
        <v>5</v>
      </c>
      <c r="I9" s="127" t="str">
        <f t="shared" si="0"/>
        <v>SITE-BAT-NIV-ZONE-METIER-CHD-XXX-CHD-XXX-COMUT-TS</v>
      </c>
      <c r="J9" s="24" t="s">
        <v>115</v>
      </c>
      <c r="K9" s="130" t="str">
        <f t="shared" si="1"/>
        <v>SITE-BAT-NIV-ZONE-METIER-CHD-XXX - Etat Bouton Soft IHM Auto/Arrêt</v>
      </c>
      <c r="L9" s="19"/>
      <c r="M9" s="20"/>
      <c r="N9" s="20" t="s">
        <v>383</v>
      </c>
      <c r="O9" s="6"/>
      <c r="P9" s="6"/>
      <c r="Q9" s="175"/>
    </row>
    <row r="10" spans="1:17" x14ac:dyDescent="0.25">
      <c r="A10" s="3" t="s">
        <v>569</v>
      </c>
      <c r="B10" s="186" t="s">
        <v>110</v>
      </c>
      <c r="C10" s="161" t="s">
        <v>28</v>
      </c>
      <c r="D10" s="187" t="s">
        <v>110</v>
      </c>
      <c r="E10" s="161" t="s">
        <v>28</v>
      </c>
      <c r="F10" s="163" t="s">
        <v>128</v>
      </c>
      <c r="G10" s="163"/>
      <c r="H10" s="166" t="s">
        <v>5</v>
      </c>
      <c r="I10" s="127" t="str">
        <f t="shared" ref="I10" si="2">CONCATENATE("SITE-BAT-NIV-ZONE-METIER-",B10,"-",C10,"-",D10,"-",E10,"-",F10,IF(G10="","","."),G10,"-",H10)</f>
        <v>SITE-BAT-NIV-ZONE-METIER-CHD-XXX-CHD-XXX-AUTOR-TS</v>
      </c>
      <c r="J10" s="24" t="s">
        <v>530</v>
      </c>
      <c r="K10" s="130" t="str">
        <f t="shared" ref="K10" si="3">CONCATENATE("SITE-BAT-NIV-ZONE-METIER-",B10,"-",C10," - ",J10)</f>
        <v>SITE-BAT-NIV-ZONE-METIER-CHD-XXX - Autorisation marche Chaudière</v>
      </c>
      <c r="L10" s="19"/>
      <c r="M10" s="20"/>
      <c r="N10" s="20" t="s">
        <v>85</v>
      </c>
      <c r="O10" s="6"/>
      <c r="P10" s="6"/>
      <c r="Q10" s="175"/>
    </row>
    <row r="11" spans="1:17" x14ac:dyDescent="0.25">
      <c r="A11" s="3" t="s">
        <v>566</v>
      </c>
      <c r="B11" s="90" t="s">
        <v>110</v>
      </c>
      <c r="C11" s="1" t="s">
        <v>28</v>
      </c>
      <c r="D11" s="91" t="s">
        <v>97</v>
      </c>
      <c r="E11" s="88" t="s">
        <v>2</v>
      </c>
      <c r="F11" s="6" t="s">
        <v>111</v>
      </c>
      <c r="G11" s="14" t="s">
        <v>91</v>
      </c>
      <c r="H11" s="14" t="s">
        <v>82</v>
      </c>
      <c r="I11" s="127" t="str">
        <f t="shared" si="0"/>
        <v>SITE-BAT-NIV-ZONE-METIER-CHD-XXX-TT-001-EC.ENTR-TM</v>
      </c>
      <c r="J11" s="24" t="s">
        <v>116</v>
      </c>
      <c r="K11" s="130" t="str">
        <f t="shared" si="1"/>
        <v>SITE-BAT-NIV-ZONE-METIER-CHD-XXX - Température entrée EC chaudière</v>
      </c>
      <c r="L11" s="21"/>
      <c r="M11" s="20"/>
      <c r="N11" s="20"/>
      <c r="O11" s="6">
        <v>0.4</v>
      </c>
      <c r="P11" s="6" t="s">
        <v>84</v>
      </c>
      <c r="Q11" s="175"/>
    </row>
    <row r="12" spans="1:17" x14ac:dyDescent="0.25">
      <c r="A12" s="3" t="s">
        <v>566</v>
      </c>
      <c r="B12" s="90" t="s">
        <v>110</v>
      </c>
      <c r="C12" s="1" t="s">
        <v>28</v>
      </c>
      <c r="D12" s="6" t="s">
        <v>97</v>
      </c>
      <c r="E12" s="125" t="s">
        <v>3</v>
      </c>
      <c r="F12" s="6" t="s">
        <v>111</v>
      </c>
      <c r="G12" s="14" t="s">
        <v>90</v>
      </c>
      <c r="H12" s="14" t="s">
        <v>82</v>
      </c>
      <c r="I12" s="127" t="str">
        <f t="shared" si="0"/>
        <v>SITE-BAT-NIV-ZONE-METIER-CHD-XXX-TT-002-EC.SORT-TM</v>
      </c>
      <c r="J12" s="24" t="s">
        <v>117</v>
      </c>
      <c r="K12" s="130" t="str">
        <f t="shared" si="1"/>
        <v>SITE-BAT-NIV-ZONE-METIER-CHD-XXX - Température sortie EC chaudière</v>
      </c>
      <c r="L12" s="19"/>
      <c r="M12" s="20"/>
      <c r="N12" s="20"/>
      <c r="O12" s="6">
        <v>0.4</v>
      </c>
      <c r="P12" s="6" t="s">
        <v>84</v>
      </c>
      <c r="Q12" s="175"/>
    </row>
    <row r="13" spans="1:17" x14ac:dyDescent="0.25">
      <c r="A13" s="3" t="s">
        <v>566</v>
      </c>
      <c r="B13" s="90" t="s">
        <v>110</v>
      </c>
      <c r="C13" s="1" t="s">
        <v>28</v>
      </c>
      <c r="D13" s="6" t="s">
        <v>97</v>
      </c>
      <c r="E13" s="125" t="s">
        <v>3</v>
      </c>
      <c r="F13" s="14" t="s">
        <v>90</v>
      </c>
      <c r="G13" s="14"/>
      <c r="H13" s="14" t="s">
        <v>82</v>
      </c>
      <c r="I13" s="127" t="str">
        <f t="shared" si="0"/>
        <v>SITE-BAT-NIV-ZONE-METIER-CHD-XXX-TT-002-SORT-TM</v>
      </c>
      <c r="J13" s="24" t="s">
        <v>118</v>
      </c>
      <c r="K13" s="130" t="str">
        <f t="shared" si="1"/>
        <v>SITE-BAT-NIV-ZONE-METIER-CHD-XXX - Consigne température sortie chaudière</v>
      </c>
      <c r="L13" s="21"/>
      <c r="M13" s="20"/>
      <c r="N13" s="20"/>
      <c r="O13" s="6">
        <v>0.4</v>
      </c>
      <c r="P13" s="6" t="s">
        <v>84</v>
      </c>
      <c r="Q13" s="175"/>
    </row>
    <row r="14" spans="1:17" x14ac:dyDescent="0.25">
      <c r="A14" s="3" t="s">
        <v>566</v>
      </c>
      <c r="B14" s="83" t="s">
        <v>110</v>
      </c>
      <c r="C14" s="1" t="s">
        <v>28</v>
      </c>
      <c r="D14" s="74" t="s">
        <v>110</v>
      </c>
      <c r="E14" s="1" t="s">
        <v>28</v>
      </c>
      <c r="F14" s="74" t="s">
        <v>165</v>
      </c>
      <c r="G14" s="74"/>
      <c r="H14" s="74" t="s">
        <v>5</v>
      </c>
      <c r="I14" s="127" t="str">
        <f t="shared" si="0"/>
        <v>SITE-BAT-NIV-ZONE-METIER-CHD-XXX-CHD-XXX-ETAT-TS</v>
      </c>
      <c r="J14" s="24" t="s">
        <v>285</v>
      </c>
      <c r="K14" s="130" t="str">
        <f t="shared" si="1"/>
        <v>SITE-BAT-NIV-ZONE-METIER-CHD-XXX - Commande marche chaudière</v>
      </c>
      <c r="L14" s="64"/>
      <c r="M14" s="64"/>
      <c r="N14" s="20" t="s">
        <v>85</v>
      </c>
      <c r="O14" s="64"/>
      <c r="P14" s="64"/>
      <c r="Q14" s="175"/>
    </row>
    <row r="15" spans="1:17" x14ac:dyDescent="0.25">
      <c r="A15" s="3" t="s">
        <v>566</v>
      </c>
      <c r="B15" s="90" t="s">
        <v>110</v>
      </c>
      <c r="C15" s="1" t="s">
        <v>28</v>
      </c>
      <c r="D15" s="6" t="s">
        <v>110</v>
      </c>
      <c r="E15" s="1" t="s">
        <v>28</v>
      </c>
      <c r="F15" s="14" t="s">
        <v>71</v>
      </c>
      <c r="G15" s="14"/>
      <c r="H15" s="14" t="s">
        <v>1</v>
      </c>
      <c r="I15" s="127" t="str">
        <f t="shared" si="0"/>
        <v>SITE-BAT-NIV-ZONE-METIER-CHD-XXX-CHD-XXX-COM-TA</v>
      </c>
      <c r="J15" s="24" t="s">
        <v>119</v>
      </c>
      <c r="K15" s="130" t="str">
        <f t="shared" si="1"/>
        <v>SITE-BAT-NIV-ZONE-METIER-CHD-XXX - Alarme communication avec la chaudière</v>
      </c>
      <c r="L15" s="19" t="s">
        <v>18</v>
      </c>
      <c r="M15" s="20">
        <v>1</v>
      </c>
      <c r="N15" s="20" t="s">
        <v>23</v>
      </c>
      <c r="O15" s="64"/>
      <c r="P15" s="64"/>
      <c r="Q15" s="175"/>
    </row>
    <row r="16" spans="1:17" x14ac:dyDescent="0.25">
      <c r="A16" s="3" t="s">
        <v>566</v>
      </c>
      <c r="B16" s="90" t="s">
        <v>110</v>
      </c>
      <c r="C16" s="1" t="s">
        <v>28</v>
      </c>
      <c r="D16" s="6" t="s">
        <v>110</v>
      </c>
      <c r="E16" s="1" t="s">
        <v>28</v>
      </c>
      <c r="F16" s="14" t="s">
        <v>6</v>
      </c>
      <c r="G16" s="14"/>
      <c r="H16" s="14" t="s">
        <v>7</v>
      </c>
      <c r="I16" s="127" t="str">
        <f t="shared" si="0"/>
        <v>SITE-BAT-NIV-ZONE-METIER-CHD-XXX-CHD-XXX-TEMPS-TCP</v>
      </c>
      <c r="J16" s="24" t="s">
        <v>120</v>
      </c>
      <c r="K16" s="130" t="str">
        <f t="shared" si="1"/>
        <v>SITE-BAT-NIV-ZONE-METIER-CHD-XXX - Temps de fonctionnement chaudière</v>
      </c>
      <c r="L16" s="87"/>
      <c r="M16" s="64"/>
      <c r="N16" s="64"/>
      <c r="O16" s="10">
        <v>1</v>
      </c>
      <c r="P16" s="10" t="s">
        <v>25</v>
      </c>
      <c r="Q16" s="175"/>
    </row>
    <row r="17" spans="1:17" x14ac:dyDescent="0.25">
      <c r="A17" s="3" t="s">
        <v>566</v>
      </c>
      <c r="B17" s="90" t="s">
        <v>110</v>
      </c>
      <c r="C17" s="1" t="s">
        <v>28</v>
      </c>
      <c r="D17" s="91" t="s">
        <v>112</v>
      </c>
      <c r="E17" s="88" t="s">
        <v>2</v>
      </c>
      <c r="F17" s="6" t="s">
        <v>113</v>
      </c>
      <c r="G17" s="14"/>
      <c r="H17" s="14" t="s">
        <v>82</v>
      </c>
      <c r="I17" s="127" t="str">
        <f t="shared" si="0"/>
        <v>SITE-BAT-NIV-ZONE-METIER-CHD-XXX-BRU-001-FUEL-TM</v>
      </c>
      <c r="J17" s="24" t="s">
        <v>121</v>
      </c>
      <c r="K17" s="130" t="str">
        <f t="shared" si="1"/>
        <v>SITE-BAT-NIV-ZONE-METIER-CHD-XXX - type de carburant actuel</v>
      </c>
      <c r="L17" s="87"/>
      <c r="M17" s="64"/>
      <c r="N17" s="126" t="s">
        <v>27</v>
      </c>
      <c r="O17" s="64"/>
      <c r="P17" s="64"/>
      <c r="Q17" s="175"/>
    </row>
    <row r="18" spans="1:17" x14ac:dyDescent="0.25">
      <c r="A18" s="3" t="s">
        <v>566</v>
      </c>
      <c r="B18" s="90" t="s">
        <v>110</v>
      </c>
      <c r="C18" s="1" t="s">
        <v>28</v>
      </c>
      <c r="D18" s="7" t="s">
        <v>112</v>
      </c>
      <c r="E18" s="89" t="s">
        <v>2</v>
      </c>
      <c r="F18" s="6" t="s">
        <v>80</v>
      </c>
      <c r="G18" s="6"/>
      <c r="H18" s="14" t="s">
        <v>82</v>
      </c>
      <c r="I18" s="127" t="str">
        <f t="shared" si="0"/>
        <v>SITE-BAT-NIV-ZONE-METIER-CHD-XXX-BRU-001-CHARGE-TM</v>
      </c>
      <c r="J18" s="24" t="s">
        <v>122</v>
      </c>
      <c r="K18" s="130" t="str">
        <f t="shared" si="1"/>
        <v>SITE-BAT-NIV-ZONE-METIER-CHD-XXX - Valeur de télé-réglage chaudière</v>
      </c>
      <c r="L18" s="87"/>
      <c r="M18" s="64"/>
      <c r="N18" s="126" t="s">
        <v>27</v>
      </c>
      <c r="O18" s="64"/>
      <c r="P18" s="64"/>
      <c r="Q18" s="175"/>
    </row>
    <row r="19" spans="1:17" x14ac:dyDescent="0.25">
      <c r="A19" s="3" t="s">
        <v>566</v>
      </c>
      <c r="B19" s="90" t="s">
        <v>110</v>
      </c>
      <c r="C19" s="1" t="s">
        <v>28</v>
      </c>
      <c r="D19" s="6" t="s">
        <v>112</v>
      </c>
      <c r="E19" s="89" t="s">
        <v>2</v>
      </c>
      <c r="F19" s="6" t="s">
        <v>286</v>
      </c>
      <c r="G19" s="6"/>
      <c r="H19" s="14" t="s">
        <v>82</v>
      </c>
      <c r="I19" s="127" t="str">
        <f t="shared" si="0"/>
        <v>SITE-BAT-NIV-ZONE-METIER-CHD-XXX-BRU-001-FLAM-TM</v>
      </c>
      <c r="J19" s="24" t="s">
        <v>123</v>
      </c>
      <c r="K19" s="130" t="str">
        <f t="shared" si="1"/>
        <v>SITE-BAT-NIV-ZONE-METIER-CHD-XXX - Valeur de télé-réglage de la flame</v>
      </c>
      <c r="L19" s="87"/>
      <c r="M19" s="64"/>
      <c r="N19" s="126" t="s">
        <v>27</v>
      </c>
      <c r="O19" s="64"/>
      <c r="P19" s="64"/>
      <c r="Q19" s="175"/>
    </row>
    <row r="20" spans="1:17" x14ac:dyDescent="0.25">
      <c r="A20" s="3" t="s">
        <v>566</v>
      </c>
      <c r="B20" s="90" t="s">
        <v>110</v>
      </c>
      <c r="C20" s="1" t="s">
        <v>28</v>
      </c>
      <c r="D20" s="6" t="s">
        <v>112</v>
      </c>
      <c r="E20" s="89" t="s">
        <v>2</v>
      </c>
      <c r="F20" s="6" t="s">
        <v>88</v>
      </c>
      <c r="G20" s="6"/>
      <c r="H20" s="14" t="s">
        <v>82</v>
      </c>
      <c r="I20" s="127" t="str">
        <f t="shared" si="0"/>
        <v>SITE-BAT-NIV-ZONE-METIER-CHD-XXX-BRU-001-DEB-TM</v>
      </c>
      <c r="J20" s="24" t="s">
        <v>124</v>
      </c>
      <c r="K20" s="130" t="str">
        <f t="shared" si="1"/>
        <v>SITE-BAT-NIV-ZONE-METIER-CHD-XXX - Valeur de débit actuel de carburant</v>
      </c>
      <c r="L20" s="87"/>
      <c r="M20" s="64"/>
      <c r="N20" s="64"/>
      <c r="O20" s="6">
        <v>1</v>
      </c>
      <c r="P20" s="6" t="s">
        <v>108</v>
      </c>
      <c r="Q20" s="175"/>
    </row>
    <row r="21" spans="1:17" x14ac:dyDescent="0.25">
      <c r="B21" s="30"/>
      <c r="C21" s="55"/>
      <c r="D21" s="55"/>
      <c r="E21" s="54"/>
      <c r="F21" s="25"/>
      <c r="G21" s="53"/>
      <c r="H21" s="53"/>
      <c r="I21" s="54"/>
      <c r="J21" s="3"/>
      <c r="K21" s="30"/>
      <c r="L21" s="3"/>
      <c r="M21" s="3"/>
      <c r="N21" s="3"/>
      <c r="O21" s="3"/>
      <c r="P21" s="3"/>
      <c r="Q21" s="176"/>
    </row>
    <row r="22" spans="1:17" x14ac:dyDescent="0.25">
      <c r="B22" s="30"/>
      <c r="C22" s="55"/>
      <c r="D22" s="56"/>
      <c r="E22" s="58"/>
      <c r="F22" s="25"/>
      <c r="G22" s="53"/>
      <c r="H22" s="53"/>
      <c r="I22" s="54"/>
      <c r="J22" s="3"/>
      <c r="K22" s="37"/>
      <c r="L22" s="3"/>
      <c r="M22" s="3"/>
      <c r="N22" s="3"/>
      <c r="O22" s="3"/>
      <c r="P22" s="3"/>
      <c r="Q22" s="176"/>
    </row>
    <row r="23" spans="1:17" x14ac:dyDescent="0.25">
      <c r="B23" s="3"/>
      <c r="C23" s="3"/>
      <c r="D23" s="3"/>
      <c r="E23" s="4"/>
      <c r="F23" s="4"/>
      <c r="G23" s="4"/>
      <c r="H23" s="3"/>
      <c r="I23" s="3"/>
      <c r="K23" s="37"/>
      <c r="L23"/>
      <c r="M23"/>
      <c r="N23"/>
      <c r="Q23" s="176"/>
    </row>
    <row r="24" spans="1:17" x14ac:dyDescent="0.25">
      <c r="E24" s="11"/>
      <c r="F24" s="11"/>
      <c r="G24" s="11"/>
      <c r="K24" s="37"/>
      <c r="L24"/>
      <c r="M24"/>
      <c r="N24"/>
      <c r="Q24" s="176"/>
    </row>
    <row r="25" spans="1:17" x14ac:dyDescent="0.25">
      <c r="E25" s="11"/>
      <c r="F25" s="11"/>
      <c r="G25" s="11"/>
      <c r="K25" s="37"/>
      <c r="L25"/>
      <c r="M25"/>
      <c r="N25"/>
      <c r="Q25" s="176"/>
    </row>
    <row r="26" spans="1:17" x14ac:dyDescent="0.25">
      <c r="E26" s="11"/>
      <c r="F26" s="11"/>
      <c r="G26" s="11"/>
      <c r="K26" s="37"/>
      <c r="L26"/>
      <c r="M26"/>
      <c r="N26"/>
      <c r="Q26" s="178"/>
    </row>
    <row r="27" spans="1:17" x14ac:dyDescent="0.25">
      <c r="K27" s="37"/>
    </row>
    <row r="28" spans="1:17" x14ac:dyDescent="0.25">
      <c r="K28" s="37"/>
    </row>
    <row r="29" spans="1:17" x14ac:dyDescent="0.25">
      <c r="K29" s="25"/>
    </row>
    <row r="30" spans="1:17" x14ac:dyDescent="0.25">
      <c r="K30" s="25"/>
    </row>
    <row r="31" spans="1:17" x14ac:dyDescent="0.25">
      <c r="K31" s="25"/>
    </row>
    <row r="32" spans="1:17" x14ac:dyDescent="0.25">
      <c r="K32" s="44"/>
    </row>
    <row r="33" spans="11:11" x14ac:dyDescent="0.25">
      <c r="K33" s="44"/>
    </row>
    <row r="34" spans="11:11" x14ac:dyDescent="0.25">
      <c r="K34" s="25"/>
    </row>
    <row r="35" spans="11:11" x14ac:dyDescent="0.25">
      <c r="K35" s="46"/>
    </row>
    <row r="36" spans="11:11" x14ac:dyDescent="0.25">
      <c r="K36" s="3"/>
    </row>
    <row r="37" spans="11:11" x14ac:dyDescent="0.25">
      <c r="K37" s="26"/>
    </row>
    <row r="38" spans="11:11" x14ac:dyDescent="0.25">
      <c r="K38" s="3"/>
    </row>
  </sheetData>
  <mergeCells count="17">
    <mergeCell ref="F4:G4"/>
    <mergeCell ref="H4:H5"/>
    <mergeCell ref="M3:M5"/>
    <mergeCell ref="A3:A5"/>
    <mergeCell ref="Q3:Q4"/>
    <mergeCell ref="B3:B5"/>
    <mergeCell ref="D3:H3"/>
    <mergeCell ref="I3:I5"/>
    <mergeCell ref="J3:J5"/>
    <mergeCell ref="L3:L5"/>
    <mergeCell ref="K3:K5"/>
    <mergeCell ref="N3:N5"/>
    <mergeCell ref="O3:O5"/>
    <mergeCell ref="P3:P5"/>
    <mergeCell ref="C4:C5"/>
    <mergeCell ref="D4:D5"/>
    <mergeCell ref="E4:E5"/>
  </mergeCells>
  <conditionalFormatting sqref="B7 B9 B15:B22 B11:B13">
    <cfRule type="expression" dxfId="227" priority="37">
      <formula>AND(B7&lt;&gt;"",COUNTIF(ListeBIM, B7) = 0)</formula>
    </cfRule>
  </conditionalFormatting>
  <conditionalFormatting sqref="D7">
    <cfRule type="expression" dxfId="226" priority="22">
      <formula>AND(D7&lt;&gt;"",COUNTIF(ListeBIM, D7) = 0)</formula>
    </cfRule>
  </conditionalFormatting>
  <conditionalFormatting sqref="D9 D11">
    <cfRule type="expression" dxfId="225" priority="24">
      <formula>OR(ISNUMBER(SEARCH("-",D9)), ISNUMBER(SEARCH("/",D9)))</formula>
    </cfRule>
  </conditionalFormatting>
  <conditionalFormatting sqref="D11 D17">
    <cfRule type="duplicateValues" dxfId="224" priority="21"/>
  </conditionalFormatting>
  <conditionalFormatting sqref="D15:D18 D22">
    <cfRule type="expression" dxfId="223" priority="34">
      <formula>OR(ISNUMBER(SEARCH("-",D15)), ISNUMBER(SEARCH("/",D15)))</formula>
    </cfRule>
  </conditionalFormatting>
  <conditionalFormatting sqref="F11:F13">
    <cfRule type="expression" dxfId="222" priority="18">
      <formula>OR(ISNUMBER(SEARCH("-",F11)), ISNUMBER(SEARCH("/",F11)))</formula>
    </cfRule>
  </conditionalFormatting>
  <conditionalFormatting sqref="G12">
    <cfRule type="expression" dxfId="221" priority="17">
      <formula>OR(ISNUMBER(SEARCH("-",G12)), ISNUMBER(SEARCH("/",G12)))</formula>
    </cfRule>
  </conditionalFormatting>
  <conditionalFormatting sqref="I1:I2">
    <cfRule type="duplicateValues" dxfId="220" priority="39"/>
  </conditionalFormatting>
  <conditionalFormatting sqref="I3:I5">
    <cfRule type="duplicateValues" dxfId="219" priority="4"/>
  </conditionalFormatting>
  <conditionalFormatting sqref="I38:I1048576 I1:I2">
    <cfRule type="duplicateValues" dxfId="218" priority="36"/>
  </conditionalFormatting>
  <conditionalFormatting sqref="J38:J1048576">
    <cfRule type="duplicateValues" dxfId="217" priority="38"/>
  </conditionalFormatting>
  <conditionalFormatting sqref="K58:K1048576">
    <cfRule type="duplicateValues" dxfId="216" priority="5"/>
  </conditionalFormatting>
  <conditionalFormatting sqref="B10">
    <cfRule type="expression" dxfId="215" priority="3">
      <formula>AND(B10&lt;&gt;"",COUNTIF(ListeBIM, B10) = 0)</formula>
    </cfRule>
  </conditionalFormatting>
  <conditionalFormatting sqref="D10">
    <cfRule type="expression" dxfId="214" priority="2">
      <formula>OR(ISNUMBER(SEARCH("-",D10)), ISNUMBER(SEARCH("/",D10)))</formula>
    </cfRule>
  </conditionalFormatting>
  <conditionalFormatting sqref="I6">
    <cfRule type="duplicateValues" dxfId="213" priority="1"/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"/>
  <dimension ref="A1:Q36"/>
  <sheetViews>
    <sheetView zoomScale="70" zoomScaleNormal="70" workbookViewId="0">
      <selection sqref="A1:A1048576"/>
    </sheetView>
  </sheetViews>
  <sheetFormatPr baseColWidth="10" defaultRowHeight="15" x14ac:dyDescent="0.25"/>
  <cols>
    <col min="1" max="1" width="5" style="3" customWidth="1"/>
    <col min="2" max="3" width="15" customWidth="1"/>
    <col min="5" max="5" width="14.7109375" customWidth="1"/>
    <col min="9" max="9" width="64.28515625" customWidth="1"/>
    <col min="10" max="10" width="61.5703125" customWidth="1"/>
    <col min="11" max="11" width="104" customWidth="1"/>
    <col min="12" max="12" width="13.140625" style="11" customWidth="1"/>
    <col min="13" max="13" width="11.42578125" style="11"/>
    <col min="14" max="14" width="22.28515625" style="11" customWidth="1"/>
    <col min="15" max="15" width="13.140625" customWidth="1"/>
    <col min="17" max="17" width="20.85546875" customWidth="1"/>
  </cols>
  <sheetData>
    <row r="1" spans="1:17" s="3" customFormat="1" ht="26.25" x14ac:dyDescent="0.4">
      <c r="B1" s="5" t="s">
        <v>355</v>
      </c>
      <c r="D1" s="5"/>
      <c r="H1" s="5" t="s">
        <v>281</v>
      </c>
      <c r="L1" s="4"/>
      <c r="M1" s="4"/>
      <c r="N1" s="4"/>
      <c r="Q1"/>
    </row>
    <row r="2" spans="1:17" s="3" customFormat="1" x14ac:dyDescent="0.25">
      <c r="L2" s="4"/>
      <c r="M2" s="4"/>
      <c r="N2" s="4"/>
      <c r="Q2"/>
    </row>
    <row r="3" spans="1:17" s="3" customFormat="1" ht="28.5" customHeight="1" x14ac:dyDescent="0.2">
      <c r="A3" s="211" t="s">
        <v>565</v>
      </c>
      <c r="B3" s="216" t="s">
        <v>17</v>
      </c>
      <c r="C3" s="12" t="s">
        <v>12</v>
      </c>
      <c r="D3" s="219" t="s">
        <v>13</v>
      </c>
      <c r="E3" s="220"/>
      <c r="F3" s="220"/>
      <c r="G3" s="220"/>
      <c r="H3" s="221"/>
      <c r="I3" s="222" t="s">
        <v>482</v>
      </c>
      <c r="J3" s="224" t="s">
        <v>10</v>
      </c>
      <c r="K3" s="222" t="s">
        <v>483</v>
      </c>
      <c r="L3" s="210" t="s">
        <v>14</v>
      </c>
      <c r="M3" s="210" t="s">
        <v>19</v>
      </c>
      <c r="N3" s="210" t="s">
        <v>20</v>
      </c>
      <c r="O3" s="210" t="s">
        <v>21</v>
      </c>
      <c r="P3" s="210" t="s">
        <v>22</v>
      </c>
      <c r="Q3" s="214" t="s">
        <v>550</v>
      </c>
    </row>
    <row r="4" spans="1:17" s="3" customFormat="1" ht="15" customHeight="1" x14ac:dyDescent="0.2">
      <c r="A4" s="212"/>
      <c r="B4" s="217"/>
      <c r="C4" s="228" t="s">
        <v>27</v>
      </c>
      <c r="D4" s="230" t="s">
        <v>8</v>
      </c>
      <c r="E4" s="230" t="s">
        <v>9</v>
      </c>
      <c r="F4" s="232" t="s">
        <v>15</v>
      </c>
      <c r="G4" s="233"/>
      <c r="H4" s="208" t="s">
        <v>16</v>
      </c>
      <c r="I4" s="222"/>
      <c r="J4" s="224"/>
      <c r="K4" s="226"/>
      <c r="L4" s="210"/>
      <c r="M4" s="210"/>
      <c r="N4" s="210"/>
      <c r="O4" s="210"/>
      <c r="P4" s="210"/>
      <c r="Q4" s="215"/>
    </row>
    <row r="5" spans="1:17" ht="15" customHeight="1" x14ac:dyDescent="0.25">
      <c r="A5" s="213"/>
      <c r="B5" s="218"/>
      <c r="C5" s="228"/>
      <c r="D5" s="235"/>
      <c r="E5" s="235"/>
      <c r="F5" s="9" t="s">
        <v>10</v>
      </c>
      <c r="G5" s="9" t="s">
        <v>11</v>
      </c>
      <c r="H5" s="234"/>
      <c r="I5" s="223"/>
      <c r="J5" s="225"/>
      <c r="K5" s="227"/>
      <c r="L5" s="236"/>
      <c r="M5" s="236"/>
      <c r="N5" s="236"/>
      <c r="O5" s="236"/>
      <c r="P5" s="236"/>
      <c r="Q5" s="177" t="s">
        <v>552</v>
      </c>
    </row>
    <row r="6" spans="1:17" x14ac:dyDescent="0.25">
      <c r="A6" s="3" t="s">
        <v>566</v>
      </c>
      <c r="B6" s="74" t="s">
        <v>281</v>
      </c>
      <c r="C6" s="1" t="s">
        <v>28</v>
      </c>
      <c r="D6" s="84" t="s">
        <v>281</v>
      </c>
      <c r="E6" s="1" t="s">
        <v>28</v>
      </c>
      <c r="F6" s="74" t="s">
        <v>0</v>
      </c>
      <c r="G6" s="74"/>
      <c r="H6" s="74" t="s">
        <v>1</v>
      </c>
      <c r="I6" s="127" t="str">
        <f>CONCATENATE("SITE-BAT-NIV-ZONE-METIER-",B6,"-",C6,"-",D6,"-",E6,"-",F6,IF(G6="","","."),G6,"-",H6)</f>
        <v>SITE-BAT-NIV-ZONE-METIER-CIRC-XXX-CIRC-XXX-SYN-TA</v>
      </c>
      <c r="J6" s="24" t="s">
        <v>302</v>
      </c>
      <c r="K6" s="130" t="str">
        <f>CONCATENATE("SITE-BAT-NIV-ZONE-METIER-",B6,"-",C6," - ",J6)</f>
        <v>SITE-BAT-NIV-ZONE-METIER-CIRC-XXX - Synthèse défaut - Pompe Jockey</v>
      </c>
      <c r="L6" s="19" t="s">
        <v>18</v>
      </c>
      <c r="M6" s="20">
        <v>1</v>
      </c>
      <c r="N6" s="20" t="s">
        <v>23</v>
      </c>
      <c r="O6" s="6"/>
      <c r="P6" s="6"/>
      <c r="Q6" s="175"/>
    </row>
    <row r="7" spans="1:17" x14ac:dyDescent="0.25">
      <c r="A7" s="3" t="s">
        <v>566</v>
      </c>
      <c r="B7" s="83" t="s">
        <v>281</v>
      </c>
      <c r="C7" s="1" t="s">
        <v>28</v>
      </c>
      <c r="D7" s="84" t="s">
        <v>281</v>
      </c>
      <c r="E7" s="1" t="s">
        <v>28</v>
      </c>
      <c r="F7" s="74" t="s">
        <v>79</v>
      </c>
      <c r="G7" s="74"/>
      <c r="H7" s="74" t="s">
        <v>5</v>
      </c>
      <c r="I7" s="127" t="str">
        <f>CONCATENATE("SITE-BAT-NIV-ZONE-METIER-",B7,"-",C7,"-",D7,"-",E7,"-",F7,IF(G7="","","."),G7,"-",H7)</f>
        <v>SITE-BAT-NIV-ZONE-METIER-CIRC-XXX-CIRC-XXX-RM-TS</v>
      </c>
      <c r="J7" s="24" t="s">
        <v>358</v>
      </c>
      <c r="K7" s="130" t="str">
        <f>CONCATENATE("SITE-BAT-NIV-ZONE-METIER-",B7,"-",C7," - ",J7)</f>
        <v>SITE-BAT-NIV-ZONE-METIER-CIRC-XXX - Retour marche pompe de vidange</v>
      </c>
      <c r="L7" s="8"/>
      <c r="M7" s="20"/>
      <c r="N7" s="20" t="s">
        <v>85</v>
      </c>
      <c r="O7" s="6"/>
      <c r="P7" s="6"/>
      <c r="Q7" s="175"/>
    </row>
    <row r="8" spans="1:17" x14ac:dyDescent="0.25">
      <c r="B8" s="30"/>
      <c r="C8" s="55"/>
      <c r="D8" s="55"/>
      <c r="E8" s="54"/>
      <c r="F8" s="25"/>
      <c r="G8" s="53"/>
      <c r="H8" s="53"/>
      <c r="I8" s="54"/>
      <c r="J8" s="3"/>
      <c r="K8" s="3"/>
      <c r="L8" s="3"/>
      <c r="M8" s="3"/>
      <c r="N8"/>
      <c r="Q8" s="176"/>
    </row>
    <row r="9" spans="1:17" x14ac:dyDescent="0.25">
      <c r="B9" s="30"/>
      <c r="C9" s="55"/>
      <c r="D9" s="56"/>
      <c r="E9" s="58"/>
      <c r="F9" s="25"/>
      <c r="G9" s="53"/>
      <c r="H9" s="53"/>
      <c r="I9" s="54"/>
      <c r="J9" s="3"/>
      <c r="K9" s="3"/>
      <c r="L9" s="3"/>
      <c r="M9" s="3"/>
      <c r="N9"/>
      <c r="Q9" s="176"/>
    </row>
    <row r="10" spans="1:17" x14ac:dyDescent="0.25">
      <c r="B10" s="30"/>
      <c r="C10" s="55"/>
      <c r="D10" s="56"/>
      <c r="E10" s="58"/>
      <c r="F10" s="25"/>
      <c r="G10" s="53"/>
      <c r="H10" s="53"/>
      <c r="I10" s="54"/>
      <c r="J10" s="3"/>
      <c r="K10" s="3"/>
      <c r="L10" s="3"/>
      <c r="M10" s="3"/>
      <c r="N10"/>
      <c r="Q10" s="176"/>
    </row>
    <row r="11" spans="1:17" x14ac:dyDescent="0.25">
      <c r="B11" s="30"/>
      <c r="C11" s="55"/>
      <c r="D11" s="59"/>
      <c r="E11" s="53"/>
      <c r="F11" s="25"/>
      <c r="G11" s="53"/>
      <c r="H11" s="53"/>
      <c r="I11" s="54"/>
      <c r="J11" s="3"/>
      <c r="K11" s="3"/>
      <c r="L11" s="3"/>
      <c r="M11" s="3"/>
      <c r="N11"/>
      <c r="Q11" s="176"/>
    </row>
    <row r="12" spans="1:17" x14ac:dyDescent="0.25">
      <c r="B12" s="30"/>
      <c r="C12" s="55"/>
      <c r="D12" s="55"/>
      <c r="E12" s="53"/>
      <c r="F12" s="57"/>
      <c r="G12" s="53"/>
      <c r="H12" s="53"/>
      <c r="I12" s="54"/>
      <c r="J12" s="3"/>
      <c r="K12" s="3"/>
      <c r="L12" s="3"/>
      <c r="M12" s="3"/>
      <c r="N12"/>
      <c r="Q12" s="176"/>
    </row>
    <row r="13" spans="1:17" x14ac:dyDescent="0.25">
      <c r="B13" s="3"/>
      <c r="C13" s="54"/>
      <c r="D13" s="54"/>
      <c r="E13" s="54"/>
      <c r="F13" s="54"/>
      <c r="G13" s="54"/>
      <c r="H13" s="54"/>
      <c r="I13" s="54"/>
      <c r="J13" s="3"/>
      <c r="K13" s="3"/>
      <c r="L13" s="3"/>
      <c r="M13" s="3"/>
      <c r="N13"/>
      <c r="Q13" s="176"/>
    </row>
    <row r="14" spans="1:17" x14ac:dyDescent="0.25">
      <c r="B14" s="3"/>
      <c r="C14" s="3"/>
      <c r="D14" s="3"/>
      <c r="E14" s="3"/>
      <c r="F14" s="26"/>
      <c r="G14" s="4"/>
      <c r="H14" s="3"/>
      <c r="I14" s="3"/>
      <c r="J14" s="3"/>
      <c r="K14" s="3"/>
      <c r="L14" s="3"/>
      <c r="M14" s="3"/>
      <c r="N14"/>
      <c r="Q14" s="176"/>
    </row>
    <row r="15" spans="1:17" x14ac:dyDescent="0.25">
      <c r="B15" s="3"/>
      <c r="C15" s="3"/>
      <c r="D15" s="3"/>
      <c r="E15" s="3"/>
      <c r="F15" s="3"/>
      <c r="G15" s="3"/>
      <c r="H15" s="3"/>
      <c r="I15" s="4"/>
      <c r="J15" s="3"/>
      <c r="K15" s="3"/>
      <c r="L15"/>
      <c r="M15"/>
      <c r="N15"/>
      <c r="Q15" s="176"/>
    </row>
    <row r="16" spans="1:17" x14ac:dyDescent="0.25">
      <c r="J16" s="11"/>
      <c r="L16"/>
      <c r="M16"/>
      <c r="N16"/>
      <c r="Q16" s="176"/>
    </row>
    <row r="17" spans="10:17" x14ac:dyDescent="0.25">
      <c r="J17" s="11"/>
      <c r="K17" s="11"/>
      <c r="L17"/>
      <c r="M17"/>
      <c r="N17"/>
      <c r="Q17" s="176"/>
    </row>
    <row r="18" spans="10:17" x14ac:dyDescent="0.25">
      <c r="J18" s="11"/>
      <c r="K18" s="11"/>
      <c r="L18"/>
      <c r="M18"/>
      <c r="N18"/>
      <c r="Q18" s="176"/>
    </row>
    <row r="19" spans="10:17" x14ac:dyDescent="0.25">
      <c r="J19" s="11"/>
      <c r="K19" s="11"/>
      <c r="L19"/>
      <c r="M19"/>
      <c r="N19"/>
      <c r="Q19" s="176"/>
    </row>
    <row r="20" spans="10:17" x14ac:dyDescent="0.25">
      <c r="J20" s="11"/>
      <c r="K20" s="11"/>
      <c r="L20"/>
      <c r="M20"/>
      <c r="N20"/>
      <c r="Q20" s="176"/>
    </row>
    <row r="21" spans="10:17" x14ac:dyDescent="0.25">
      <c r="J21" s="11"/>
      <c r="K21" s="11"/>
      <c r="L21"/>
      <c r="M21"/>
      <c r="N21"/>
      <c r="Q21" s="176"/>
    </row>
    <row r="22" spans="10:17" x14ac:dyDescent="0.25">
      <c r="J22" s="11"/>
      <c r="K22" s="11"/>
      <c r="L22"/>
      <c r="M22"/>
      <c r="N22"/>
      <c r="Q22" s="176"/>
    </row>
    <row r="23" spans="10:17" x14ac:dyDescent="0.25">
      <c r="K23" s="37"/>
      <c r="Q23" s="176"/>
    </row>
    <row r="24" spans="10:17" x14ac:dyDescent="0.25">
      <c r="K24" s="37"/>
      <c r="Q24" s="176"/>
    </row>
    <row r="25" spans="10:17" x14ac:dyDescent="0.25">
      <c r="K25" s="37"/>
      <c r="Q25" s="178"/>
    </row>
    <row r="26" spans="10:17" x14ac:dyDescent="0.25">
      <c r="K26" s="37"/>
    </row>
    <row r="27" spans="10:17" x14ac:dyDescent="0.25">
      <c r="K27" s="25"/>
    </row>
    <row r="28" spans="10:17" x14ac:dyDescent="0.25">
      <c r="K28" s="25"/>
    </row>
    <row r="29" spans="10:17" x14ac:dyDescent="0.25">
      <c r="K29" s="25"/>
    </row>
    <row r="30" spans="10:17" x14ac:dyDescent="0.25">
      <c r="K30" s="44"/>
    </row>
    <row r="31" spans="10:17" x14ac:dyDescent="0.25">
      <c r="K31" s="44"/>
    </row>
    <row r="32" spans="10:17" x14ac:dyDescent="0.25">
      <c r="K32" s="25"/>
    </row>
    <row r="33" spans="11:11" x14ac:dyDescent="0.25">
      <c r="K33" s="46"/>
    </row>
    <row r="34" spans="11:11" x14ac:dyDescent="0.25">
      <c r="K34" s="3"/>
    </row>
    <row r="35" spans="11:11" x14ac:dyDescent="0.25">
      <c r="K35" s="26"/>
    </row>
    <row r="36" spans="11:11" x14ac:dyDescent="0.25">
      <c r="K36" s="3"/>
    </row>
  </sheetData>
  <mergeCells count="17">
    <mergeCell ref="F4:G4"/>
    <mergeCell ref="H4:H5"/>
    <mergeCell ref="M3:M5"/>
    <mergeCell ref="A3:A5"/>
    <mergeCell ref="Q3:Q4"/>
    <mergeCell ref="B3:B5"/>
    <mergeCell ref="D3:H3"/>
    <mergeCell ref="I3:I5"/>
    <mergeCell ref="J3:J5"/>
    <mergeCell ref="L3:L5"/>
    <mergeCell ref="K3:K5"/>
    <mergeCell ref="N3:N5"/>
    <mergeCell ref="O3:O5"/>
    <mergeCell ref="P3:P5"/>
    <mergeCell ref="C4:C5"/>
    <mergeCell ref="D4:D5"/>
    <mergeCell ref="E4:E5"/>
  </mergeCells>
  <conditionalFormatting sqref="B8:B12">
    <cfRule type="expression" dxfId="212" priority="9">
      <formula>AND(B8&lt;&gt;"",COUNTIF(ListeBIM, B8) = 0)</formula>
    </cfRule>
  </conditionalFormatting>
  <conditionalFormatting sqref="D9:D10">
    <cfRule type="expression" dxfId="211" priority="7">
      <formula>OR(ISNUMBER(SEARCH("-",D9)), ISNUMBER(SEARCH("/",D9)))</formula>
    </cfRule>
  </conditionalFormatting>
  <conditionalFormatting sqref="I1:I2">
    <cfRule type="duplicateValues" dxfId="210" priority="11"/>
  </conditionalFormatting>
  <conditionalFormatting sqref="I3:I5">
    <cfRule type="duplicateValues" dxfId="209" priority="1"/>
  </conditionalFormatting>
  <conditionalFormatting sqref="I35:I1048576 I1:I2">
    <cfRule type="duplicateValues" dxfId="208" priority="8"/>
  </conditionalFormatting>
  <conditionalFormatting sqref="J35:J1048576">
    <cfRule type="duplicateValues" dxfId="207" priority="10"/>
  </conditionalFormatting>
  <conditionalFormatting sqref="K56:K1048576">
    <cfRule type="duplicateValues" dxfId="206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38</vt:i4>
      </vt:variant>
    </vt:vector>
  </HeadingPairs>
  <TitlesOfParts>
    <vt:vector size="38" baseType="lpstr">
      <vt:lpstr>Versions</vt:lpstr>
      <vt:lpstr>ADO</vt:lpstr>
      <vt:lpstr>ARM</vt:lpstr>
      <vt:lpstr>BACG</vt:lpstr>
      <vt:lpstr>CAL</vt:lpstr>
      <vt:lpstr>CFR</vt:lpstr>
      <vt:lpstr>CHAUF</vt:lpstr>
      <vt:lpstr>CHD</vt:lpstr>
      <vt:lpstr>CIRC</vt:lpstr>
      <vt:lpstr>CPT</vt:lpstr>
      <vt:lpstr>CPTEC- CPTEG</vt:lpstr>
      <vt:lpstr>CPTEL</vt:lpstr>
      <vt:lpstr>CUV</vt:lpstr>
      <vt:lpstr>DES</vt:lpstr>
      <vt:lpstr>DFT</vt:lpstr>
      <vt:lpstr>ECHEC</vt:lpstr>
      <vt:lpstr>ERENA</vt:lpstr>
      <vt:lpstr>GF</vt:lpstr>
      <vt:lpstr>GMP</vt:lpstr>
      <vt:lpstr>LSL</vt:lpstr>
      <vt:lpstr>LZ- LZS</vt:lpstr>
      <vt:lpstr>PDT</vt:lpstr>
      <vt:lpstr>PECS</vt:lpstr>
      <vt:lpstr>PEO</vt:lpstr>
      <vt:lpstr>PMP</vt:lpstr>
      <vt:lpstr>PT</vt:lpstr>
      <vt:lpstr>SEP</vt:lpstr>
      <vt:lpstr>SERVICE</vt:lpstr>
      <vt:lpstr>SST</vt:lpstr>
      <vt:lpstr>STR</vt:lpstr>
      <vt:lpstr>SUR</vt:lpstr>
      <vt:lpstr>SURI</vt:lpstr>
      <vt:lpstr>TCY</vt:lpstr>
      <vt:lpstr>TFP</vt:lpstr>
      <vt:lpstr>TPD</vt:lpstr>
      <vt:lpstr>TT</vt:lpstr>
      <vt:lpstr>TTE</vt:lpstr>
      <vt:lpstr>VANNES</vt:lpstr>
    </vt:vector>
  </TitlesOfParts>
  <Company>CHU-Nantes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BEAUTRU Jean-Marie</dc:creator>
  <cp:lastModifiedBy>BEAUTRU Jean-Marie</cp:lastModifiedBy>
  <dcterms:created xsi:type="dcterms:W3CDTF">2025-04-11T09:23:13Z</dcterms:created>
  <dcterms:modified xsi:type="dcterms:W3CDTF">2025-12-15T07:49:52Z</dcterms:modified>
</cp:coreProperties>
</file>